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інансовий план\"/>
    </mc:Choice>
  </mc:AlternateContent>
  <bookViews>
    <workbookView xWindow="0" yWindow="0" windowWidth="20610" windowHeight="11640" tabRatio="838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до Руху" sheetId="23" r:id="rId4"/>
    <sheet name="Розшифровка кап" sheetId="24" r:id="rId5"/>
    <sheet name="Розшифровка за джерелами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фінпла'!$41:$43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фінпла'!$A$1:$H$194</definedName>
    <definedName name="_xlnm.Print_Area" localSheetId="1">'Розшифровка 1 до Формування'!$A$1:$H$99</definedName>
    <definedName name="_xlnm.Print_Area" localSheetId="2">'Розшифровка 2 до формування'!$A$1:$I$156</definedName>
    <definedName name="_xlnm.Print_Area" localSheetId="3">'Розшифровка до Руху'!#REF!</definedName>
    <definedName name="_xlnm.Print_Area" localSheetId="5">'Розшифровка за джерелами'!$A$1:$U$55</definedName>
    <definedName name="_xlnm.Print_Area" localSheetId="4">'Розшифровка кап'!$A$1:$G$22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G7" i="26" l="1"/>
  <c r="G11" i="26"/>
  <c r="H16" i="26"/>
  <c r="I16" i="26"/>
  <c r="G148" i="26"/>
  <c r="G149" i="26"/>
  <c r="G90" i="26" l="1"/>
  <c r="D181" i="14"/>
  <c r="D108" i="14"/>
  <c r="D107" i="14"/>
  <c r="D47" i="14"/>
  <c r="D48" i="14"/>
  <c r="F29" i="22"/>
  <c r="G114" i="26"/>
  <c r="G59" i="26"/>
  <c r="G49" i="26"/>
  <c r="H51" i="26"/>
  <c r="I51" i="26"/>
  <c r="G25" i="26"/>
  <c r="G26" i="26"/>
  <c r="G113" i="26" l="1"/>
  <c r="G106" i="26"/>
  <c r="G108" i="26"/>
  <c r="F24" i="22"/>
  <c r="H25" i="22"/>
  <c r="G25" i="22"/>
  <c r="G26" i="22"/>
  <c r="H26" i="22"/>
  <c r="D64" i="14"/>
  <c r="D65" i="14"/>
  <c r="D66" i="14"/>
  <c r="D67" i="14"/>
  <c r="D63" i="14"/>
  <c r="D49" i="14"/>
  <c r="D51" i="14"/>
  <c r="O10" i="9" l="1"/>
  <c r="P10" i="9"/>
  <c r="N10" i="9"/>
  <c r="O42" i="9"/>
  <c r="P42" i="9"/>
  <c r="N42" i="9"/>
  <c r="N48" i="9" s="1"/>
  <c r="E172" i="14"/>
  <c r="F172" i="14"/>
  <c r="E176" i="14"/>
  <c r="F179" i="14"/>
  <c r="F176" i="14"/>
  <c r="D176" i="14"/>
  <c r="D172" i="14"/>
  <c r="F109" i="14"/>
  <c r="D109" i="14" s="1"/>
  <c r="D106" i="14" s="1"/>
  <c r="D119" i="14" s="1"/>
  <c r="E109" i="14"/>
  <c r="F80" i="22"/>
  <c r="H80" i="22" s="1"/>
  <c r="E80" i="22"/>
  <c r="F50" i="22"/>
  <c r="E50" i="22"/>
  <c r="E29" i="22"/>
  <c r="G29" i="22" s="1"/>
  <c r="F21" i="22"/>
  <c r="H21" i="22" s="1"/>
  <c r="E21" i="22"/>
  <c r="F11" i="22"/>
  <c r="E11" i="22"/>
  <c r="F8" i="22"/>
  <c r="F141" i="26"/>
  <c r="I141" i="26"/>
  <c r="H142" i="26"/>
  <c r="I142" i="26"/>
  <c r="H143" i="26"/>
  <c r="I143" i="26"/>
  <c r="H144" i="26"/>
  <c r="I144" i="26"/>
  <c r="H145" i="26"/>
  <c r="I145" i="26"/>
  <c r="H146" i="26"/>
  <c r="I146" i="26"/>
  <c r="H147" i="26"/>
  <c r="I147" i="26"/>
  <c r="H148" i="26"/>
  <c r="I148" i="26"/>
  <c r="H149" i="26"/>
  <c r="I149" i="26"/>
  <c r="H150" i="26"/>
  <c r="I150" i="26"/>
  <c r="H151" i="26"/>
  <c r="I151" i="26"/>
  <c r="H152" i="26"/>
  <c r="I152" i="26"/>
  <c r="H153" i="26"/>
  <c r="I153" i="26"/>
  <c r="G138" i="26"/>
  <c r="F138" i="26"/>
  <c r="H138" i="26" s="1"/>
  <c r="G109" i="26"/>
  <c r="F109" i="26"/>
  <c r="H109" i="26" s="1"/>
  <c r="F108" i="26"/>
  <c r="E106" i="26"/>
  <c r="E88" i="26"/>
  <c r="G80" i="26"/>
  <c r="H80" i="26" s="1"/>
  <c r="F80" i="26"/>
  <c r="E80" i="26"/>
  <c r="G74" i="26"/>
  <c r="F74" i="26"/>
  <c r="G54" i="26"/>
  <c r="F59" i="26"/>
  <c r="F54" i="26"/>
  <c r="G48" i="26"/>
  <c r="H48" i="26" s="1"/>
  <c r="F48" i="26"/>
  <c r="E46" i="26"/>
  <c r="G43" i="26"/>
  <c r="F43" i="26"/>
  <c r="G33" i="26"/>
  <c r="F33" i="26"/>
  <c r="G32" i="26"/>
  <c r="F32" i="26"/>
  <c r="H32" i="26" s="1"/>
  <c r="F26" i="26"/>
  <c r="F25" i="26"/>
  <c r="F23" i="26" s="1"/>
  <c r="E23" i="26"/>
  <c r="G12" i="26"/>
  <c r="I11" i="26"/>
  <c r="F8" i="26"/>
  <c r="E8" i="26"/>
  <c r="F9" i="23"/>
  <c r="H28" i="23"/>
  <c r="G50" i="14"/>
  <c r="H69" i="23"/>
  <c r="G69" i="23"/>
  <c r="F68" i="23"/>
  <c r="E68" i="23"/>
  <c r="H68" i="23" s="1"/>
  <c r="G68" i="23"/>
  <c r="H39" i="23"/>
  <c r="G39" i="23"/>
  <c r="H34" i="23"/>
  <c r="G34" i="23"/>
  <c r="H33" i="23"/>
  <c r="G33" i="23"/>
  <c r="F32" i="23"/>
  <c r="E32" i="23"/>
  <c r="H32" i="23" s="1"/>
  <c r="H29" i="23"/>
  <c r="G29" i="23"/>
  <c r="H27" i="23"/>
  <c r="G27" i="23"/>
  <c r="F25" i="23"/>
  <c r="E25" i="23"/>
  <c r="H25" i="23" s="1"/>
  <c r="G25" i="23"/>
  <c r="H24" i="23"/>
  <c r="G24" i="23"/>
  <c r="H23" i="23"/>
  <c r="G23" i="23"/>
  <c r="F21" i="23"/>
  <c r="E21" i="23"/>
  <c r="H21" i="23" s="1"/>
  <c r="G21" i="23"/>
  <c r="H19" i="23"/>
  <c r="G19" i="23"/>
  <c r="H18" i="23"/>
  <c r="G18" i="23"/>
  <c r="H17" i="23"/>
  <c r="G17" i="23"/>
  <c r="F15" i="23"/>
  <c r="G15" i="23" s="1"/>
  <c r="E15" i="23"/>
  <c r="H15" i="23" s="1"/>
  <c r="H13" i="23"/>
  <c r="G13" i="23"/>
  <c r="H12" i="23"/>
  <c r="G12" i="23"/>
  <c r="F11" i="23"/>
  <c r="E11" i="23"/>
  <c r="H11" i="23" s="1"/>
  <c r="G11" i="23"/>
  <c r="H8" i="26"/>
  <c r="H9" i="26"/>
  <c r="H10" i="26"/>
  <c r="H12" i="26"/>
  <c r="H13" i="26"/>
  <c r="H14" i="26"/>
  <c r="H15" i="26"/>
  <c r="H17" i="26"/>
  <c r="H18" i="26"/>
  <c r="H19" i="26"/>
  <c r="H20" i="26"/>
  <c r="H21" i="26"/>
  <c r="H22" i="26"/>
  <c r="H24" i="26"/>
  <c r="H26" i="26"/>
  <c r="H27" i="26"/>
  <c r="H28" i="26"/>
  <c r="H29" i="26"/>
  <c r="H30" i="26"/>
  <c r="H31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7" i="26"/>
  <c r="H49" i="26"/>
  <c r="H50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1" i="26"/>
  <c r="H82" i="26"/>
  <c r="H83" i="26"/>
  <c r="H84" i="26"/>
  <c r="H85" i="26"/>
  <c r="H86" i="26"/>
  <c r="H87" i="26"/>
  <c r="H88" i="26"/>
  <c r="H89" i="26"/>
  <c r="H90" i="26"/>
  <c r="H91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7" i="26"/>
  <c r="H108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7" i="26"/>
  <c r="H139" i="26"/>
  <c r="H140" i="26"/>
  <c r="I8" i="26"/>
  <c r="I9" i="26"/>
  <c r="I10" i="26"/>
  <c r="I12" i="26"/>
  <c r="I13" i="26"/>
  <c r="I14" i="26"/>
  <c r="I15" i="26"/>
  <c r="I17" i="26"/>
  <c r="I18" i="26"/>
  <c r="I19" i="26"/>
  <c r="I20" i="26"/>
  <c r="I22" i="26"/>
  <c r="I24" i="26"/>
  <c r="I26" i="26"/>
  <c r="I27" i="26"/>
  <c r="I29" i="26"/>
  <c r="I30" i="26"/>
  <c r="I33" i="26"/>
  <c r="I34" i="26"/>
  <c r="I35" i="26"/>
  <c r="I36" i="26"/>
  <c r="I37" i="26"/>
  <c r="I38" i="26"/>
  <c r="I40" i="26"/>
  <c r="I41" i="26"/>
  <c r="I42" i="26"/>
  <c r="I43" i="26"/>
  <c r="I44" i="26"/>
  <c r="I45" i="26"/>
  <c r="I47" i="26"/>
  <c r="I49" i="26"/>
  <c r="I50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71" i="26"/>
  <c r="I72" i="26"/>
  <c r="I73" i="26"/>
  <c r="I74" i="26"/>
  <c r="I75" i="26"/>
  <c r="I76" i="26"/>
  <c r="I77" i="26"/>
  <c r="I78" i="26"/>
  <c r="I79" i="26"/>
  <c r="I81" i="26"/>
  <c r="I82" i="26"/>
  <c r="I83" i="26"/>
  <c r="I84" i="26"/>
  <c r="I85" i="26"/>
  <c r="I86" i="26"/>
  <c r="I87" i="26"/>
  <c r="I88" i="26"/>
  <c r="I89" i="26"/>
  <c r="I90" i="26"/>
  <c r="I91" i="26"/>
  <c r="I94" i="26"/>
  <c r="I95" i="26"/>
  <c r="I96" i="26"/>
  <c r="I97" i="26"/>
  <c r="I98" i="26"/>
  <c r="I99" i="26"/>
  <c r="I100" i="26"/>
  <c r="I101" i="26"/>
  <c r="I102" i="26"/>
  <c r="I103" i="26"/>
  <c r="I104" i="26"/>
  <c r="I105" i="26"/>
  <c r="I107" i="26"/>
  <c r="I108" i="26"/>
  <c r="I110" i="26"/>
  <c r="I111" i="26"/>
  <c r="I112" i="26"/>
  <c r="I113" i="26"/>
  <c r="I114" i="26"/>
  <c r="I115" i="26"/>
  <c r="I116" i="26"/>
  <c r="I117" i="26"/>
  <c r="I118" i="26"/>
  <c r="I119" i="26"/>
  <c r="I120" i="26"/>
  <c r="I121" i="26"/>
  <c r="I123" i="26"/>
  <c r="I124" i="26"/>
  <c r="I125" i="26"/>
  <c r="I126" i="26"/>
  <c r="I127" i="26"/>
  <c r="I128" i="26"/>
  <c r="I129" i="26"/>
  <c r="I130" i="26"/>
  <c r="I131" i="26"/>
  <c r="I132" i="26"/>
  <c r="I133" i="26"/>
  <c r="I134" i="26"/>
  <c r="I135" i="26"/>
  <c r="I137" i="26"/>
  <c r="I139" i="26"/>
  <c r="I140" i="26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7" i="22"/>
  <c r="G28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F87" i="22"/>
  <c r="E87" i="22"/>
  <c r="H87" i="22" s="1"/>
  <c r="G88" i="22"/>
  <c r="G89" i="22"/>
  <c r="G90" i="22"/>
  <c r="G91" i="22"/>
  <c r="G92" i="22"/>
  <c r="H11" i="22"/>
  <c r="H8" i="22"/>
  <c r="H13" i="22"/>
  <c r="H15" i="22"/>
  <c r="H16" i="22"/>
  <c r="H17" i="22"/>
  <c r="H22" i="22"/>
  <c r="H27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1" i="22"/>
  <c r="H82" i="22"/>
  <c r="H83" i="22"/>
  <c r="H88" i="22"/>
  <c r="H89" i="22"/>
  <c r="H90" i="22"/>
  <c r="H91" i="22"/>
  <c r="H92" i="22"/>
  <c r="H12" i="22"/>
  <c r="I5" i="22"/>
  <c r="G185" i="14"/>
  <c r="G176" i="14"/>
  <c r="F46" i="14"/>
  <c r="F52" i="14" s="1"/>
  <c r="G49" i="14"/>
  <c r="H153" i="14"/>
  <c r="G153" i="14"/>
  <c r="F48" i="9"/>
  <c r="G48" i="9"/>
  <c r="H48" i="9"/>
  <c r="I48" i="9"/>
  <c r="J48" i="9"/>
  <c r="K48" i="9"/>
  <c r="L48" i="9"/>
  <c r="M48" i="9"/>
  <c r="S48" i="9" s="1"/>
  <c r="T48" i="9" s="1"/>
  <c r="O48" i="9"/>
  <c r="P48" i="9"/>
  <c r="E48" i="9"/>
  <c r="S8" i="9"/>
  <c r="S9" i="9"/>
  <c r="S10" i="9"/>
  <c r="U10" i="9" s="1"/>
  <c r="S33" i="9"/>
  <c r="T33" i="9" s="1"/>
  <c r="S34" i="9"/>
  <c r="U34" i="9" s="1"/>
  <c r="S35" i="9"/>
  <c r="U35" i="9" s="1"/>
  <c r="S36" i="9"/>
  <c r="S37" i="9"/>
  <c r="S38" i="9"/>
  <c r="S39" i="9"/>
  <c r="S40" i="9"/>
  <c r="U40" i="9" s="1"/>
  <c r="S41" i="9"/>
  <c r="S42" i="9"/>
  <c r="T42" i="9" s="1"/>
  <c r="S43" i="9"/>
  <c r="T43" i="9" s="1"/>
  <c r="S44" i="9"/>
  <c r="S45" i="9"/>
  <c r="S46" i="9"/>
  <c r="S47" i="9"/>
  <c r="S7" i="9"/>
  <c r="U7" i="9" s="1"/>
  <c r="R8" i="9"/>
  <c r="U8" i="9" s="1"/>
  <c r="R9" i="9"/>
  <c r="T9" i="9" s="1"/>
  <c r="R10" i="9"/>
  <c r="R33" i="9"/>
  <c r="R34" i="9"/>
  <c r="R35" i="9"/>
  <c r="R36" i="9"/>
  <c r="U36" i="9" s="1"/>
  <c r="R37" i="9"/>
  <c r="T37" i="9" s="1"/>
  <c r="R38" i="9"/>
  <c r="U38" i="9" s="1"/>
  <c r="R39" i="9"/>
  <c r="U39" i="9" s="1"/>
  <c r="R40" i="9"/>
  <c r="R41" i="9"/>
  <c r="R42" i="9"/>
  <c r="R43" i="9"/>
  <c r="U43" i="9"/>
  <c r="R44" i="9"/>
  <c r="U44" i="9" s="1"/>
  <c r="R45" i="9"/>
  <c r="U45" i="9" s="1"/>
  <c r="R46" i="9"/>
  <c r="U46" i="9" s="1"/>
  <c r="R47" i="9"/>
  <c r="U47" i="9" s="1"/>
  <c r="R7" i="9"/>
  <c r="Q8" i="9"/>
  <c r="Q9" i="9"/>
  <c r="Q10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7" i="9"/>
  <c r="D5" i="24"/>
  <c r="E5" i="24"/>
  <c r="G5" i="24" s="1"/>
  <c r="C5" i="24"/>
  <c r="G6" i="24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F6" i="24"/>
  <c r="F7" i="24"/>
  <c r="F8" i="24"/>
  <c r="F9" i="24"/>
  <c r="F10" i="24"/>
  <c r="F11" i="24"/>
  <c r="F12" i="24"/>
  <c r="F13" i="24"/>
  <c r="F14" i="24"/>
  <c r="F15" i="24"/>
  <c r="F16" i="24"/>
  <c r="F17" i="24"/>
  <c r="F18" i="24"/>
  <c r="R48" i="9"/>
  <c r="U42" i="9"/>
  <c r="U37" i="9"/>
  <c r="T38" i="9"/>
  <c r="U41" i="9"/>
  <c r="U33" i="9"/>
  <c r="T47" i="9"/>
  <c r="T46" i="9"/>
  <c r="T45" i="9"/>
  <c r="T41" i="9"/>
  <c r="T44" i="9"/>
  <c r="T36" i="9"/>
  <c r="T8" i="9"/>
  <c r="H185" i="14"/>
  <c r="H186" i="14"/>
  <c r="H187" i="14"/>
  <c r="H188" i="14"/>
  <c r="H189" i="14"/>
  <c r="G186" i="14"/>
  <c r="G187" i="14"/>
  <c r="G188" i="14"/>
  <c r="G189" i="14"/>
  <c r="F183" i="14"/>
  <c r="F182" i="14"/>
  <c r="G182" i="14" s="1"/>
  <c r="E182" i="14"/>
  <c r="H182" i="14"/>
  <c r="F181" i="14"/>
  <c r="E183" i="14"/>
  <c r="E181" i="14"/>
  <c r="H169" i="14"/>
  <c r="H170" i="14"/>
  <c r="H171" i="14"/>
  <c r="H173" i="14"/>
  <c r="H174" i="14"/>
  <c r="H175" i="14"/>
  <c r="H176" i="14"/>
  <c r="H177" i="14"/>
  <c r="H178" i="14"/>
  <c r="H179" i="14"/>
  <c r="G169" i="14"/>
  <c r="G170" i="14"/>
  <c r="G171" i="14"/>
  <c r="G173" i="14"/>
  <c r="G174" i="14"/>
  <c r="G175" i="14"/>
  <c r="G177" i="14"/>
  <c r="G178" i="14"/>
  <c r="G179" i="14"/>
  <c r="E168" i="14"/>
  <c r="E180" i="14"/>
  <c r="F168" i="14"/>
  <c r="F180" i="14" s="1"/>
  <c r="H160" i="14"/>
  <c r="H161" i="14"/>
  <c r="H162" i="14"/>
  <c r="H164" i="14"/>
  <c r="H165" i="14"/>
  <c r="H166" i="14"/>
  <c r="G160" i="14"/>
  <c r="G161" i="14"/>
  <c r="G162" i="14"/>
  <c r="G164" i="14"/>
  <c r="G165" i="14"/>
  <c r="G166" i="14"/>
  <c r="H151" i="14"/>
  <c r="H152" i="14"/>
  <c r="H154" i="14"/>
  <c r="H155" i="14"/>
  <c r="H156" i="14"/>
  <c r="H157" i="14"/>
  <c r="G151" i="14"/>
  <c r="G152" i="14"/>
  <c r="G154" i="14"/>
  <c r="G155" i="14"/>
  <c r="G156" i="14"/>
  <c r="G157" i="14"/>
  <c r="H102" i="14"/>
  <c r="H103" i="14"/>
  <c r="H104" i="14"/>
  <c r="H105" i="14"/>
  <c r="H107" i="14"/>
  <c r="H108" i="14"/>
  <c r="H110" i="14"/>
  <c r="H111" i="14"/>
  <c r="H112" i="14"/>
  <c r="H113" i="14"/>
  <c r="H114" i="14"/>
  <c r="H115" i="14"/>
  <c r="H116" i="14"/>
  <c r="H117" i="14"/>
  <c r="H118" i="14"/>
  <c r="H122" i="14"/>
  <c r="H125" i="14"/>
  <c r="H126" i="14"/>
  <c r="H127" i="14"/>
  <c r="H128" i="14"/>
  <c r="H129" i="14"/>
  <c r="H130" i="14"/>
  <c r="H131" i="14"/>
  <c r="H135" i="14"/>
  <c r="H136" i="14"/>
  <c r="H137" i="14"/>
  <c r="H138" i="14"/>
  <c r="H140" i="14"/>
  <c r="H141" i="14"/>
  <c r="H142" i="14"/>
  <c r="H143" i="14"/>
  <c r="H146" i="14"/>
  <c r="G102" i="14"/>
  <c r="G103" i="14"/>
  <c r="G104" i="14"/>
  <c r="G105" i="14"/>
  <c r="G107" i="14"/>
  <c r="G108" i="14"/>
  <c r="G110" i="14"/>
  <c r="G111" i="14"/>
  <c r="G112" i="14"/>
  <c r="G113" i="14"/>
  <c r="G114" i="14"/>
  <c r="G115" i="14"/>
  <c r="G116" i="14"/>
  <c r="G117" i="14"/>
  <c r="G118" i="14"/>
  <c r="G122" i="14"/>
  <c r="G125" i="14"/>
  <c r="G126" i="14"/>
  <c r="G127" i="14"/>
  <c r="G128" i="14"/>
  <c r="G129" i="14"/>
  <c r="G130" i="14"/>
  <c r="G131" i="14"/>
  <c r="G135" i="14"/>
  <c r="G136" i="14"/>
  <c r="G137" i="14"/>
  <c r="G138" i="14"/>
  <c r="G140" i="14"/>
  <c r="G141" i="14"/>
  <c r="G142" i="14"/>
  <c r="G143" i="14"/>
  <c r="G146" i="14"/>
  <c r="H83" i="14"/>
  <c r="H84" i="14"/>
  <c r="H85" i="14"/>
  <c r="H86" i="14"/>
  <c r="H88" i="14"/>
  <c r="H89" i="14"/>
  <c r="H90" i="14"/>
  <c r="H91" i="14"/>
  <c r="H92" i="14"/>
  <c r="H93" i="14"/>
  <c r="H95" i="14"/>
  <c r="H96" i="14"/>
  <c r="H97" i="14"/>
  <c r="G83" i="14"/>
  <c r="G84" i="14"/>
  <c r="G85" i="14"/>
  <c r="G86" i="14"/>
  <c r="G88" i="14"/>
  <c r="G89" i="14"/>
  <c r="G90" i="14"/>
  <c r="G91" i="14"/>
  <c r="G92" i="14"/>
  <c r="G93" i="14"/>
  <c r="G95" i="14"/>
  <c r="G96" i="14"/>
  <c r="G97" i="14"/>
  <c r="H47" i="14"/>
  <c r="H48" i="14"/>
  <c r="H49" i="14"/>
  <c r="H50" i="14"/>
  <c r="H51" i="14"/>
  <c r="H54" i="14"/>
  <c r="H55" i="14"/>
  <c r="H56" i="14"/>
  <c r="H57" i="14"/>
  <c r="H58" i="14"/>
  <c r="H60" i="14"/>
  <c r="H61" i="14"/>
  <c r="H63" i="14"/>
  <c r="H64" i="14"/>
  <c r="H65" i="14"/>
  <c r="H66" i="14"/>
  <c r="H67" i="14"/>
  <c r="H69" i="14"/>
  <c r="H70" i="14"/>
  <c r="H71" i="14"/>
  <c r="H72" i="14"/>
  <c r="H74" i="14"/>
  <c r="H75" i="14"/>
  <c r="H77" i="14"/>
  <c r="H78" i="14"/>
  <c r="H172" i="14"/>
  <c r="G183" i="14"/>
  <c r="G172" i="14"/>
  <c r="H183" i="14"/>
  <c r="H181" i="14"/>
  <c r="G181" i="14"/>
  <c r="G168" i="14"/>
  <c r="H168" i="14"/>
  <c r="H45" i="14"/>
  <c r="G55" i="14"/>
  <c r="G56" i="14"/>
  <c r="G57" i="14"/>
  <c r="G58" i="14"/>
  <c r="G47" i="14"/>
  <c r="G48" i="14"/>
  <c r="G51" i="14"/>
  <c r="G54" i="14"/>
  <c r="G60" i="14"/>
  <c r="G61" i="14"/>
  <c r="G63" i="14"/>
  <c r="G64" i="14"/>
  <c r="G65" i="14"/>
  <c r="G66" i="14"/>
  <c r="G67" i="14"/>
  <c r="G69" i="14"/>
  <c r="G70" i="14"/>
  <c r="G71" i="14"/>
  <c r="G72" i="14"/>
  <c r="G74" i="14"/>
  <c r="G75" i="14"/>
  <c r="G77" i="14"/>
  <c r="G78" i="14"/>
  <c r="G45" i="14"/>
  <c r="D139" i="14"/>
  <c r="E139" i="14"/>
  <c r="F139" i="14"/>
  <c r="G139" i="14" s="1"/>
  <c r="C139" i="14"/>
  <c r="D134" i="14"/>
  <c r="D144" i="14" s="1"/>
  <c r="E134" i="14"/>
  <c r="E144" i="14" s="1"/>
  <c r="F134" i="14"/>
  <c r="C134" i="14"/>
  <c r="C144" i="14" s="1"/>
  <c r="D124" i="14"/>
  <c r="D123" i="14" s="1"/>
  <c r="E124" i="14"/>
  <c r="E123" i="14" s="1"/>
  <c r="C124" i="14"/>
  <c r="C123" i="14" s="1"/>
  <c r="C132" i="14" s="1"/>
  <c r="D121" i="14"/>
  <c r="E121" i="14"/>
  <c r="E132" i="14" s="1"/>
  <c r="F121" i="14"/>
  <c r="G121" i="14" s="1"/>
  <c r="C121" i="14"/>
  <c r="D101" i="14"/>
  <c r="E101" i="14"/>
  <c r="H101" i="14" s="1"/>
  <c r="F101" i="14"/>
  <c r="C101" i="14"/>
  <c r="E106" i="14"/>
  <c r="E119" i="14" s="1"/>
  <c r="C109" i="14"/>
  <c r="C106" i="14" s="1"/>
  <c r="C150" i="14"/>
  <c r="D150" i="14"/>
  <c r="E150" i="14"/>
  <c r="H150" i="14" s="1"/>
  <c r="F150" i="14"/>
  <c r="G150" i="14"/>
  <c r="G101" i="14"/>
  <c r="H121" i="14"/>
  <c r="F123" i="14"/>
  <c r="F132" i="14" s="1"/>
  <c r="G124" i="14"/>
  <c r="H124" i="14"/>
  <c r="H139" i="14"/>
  <c r="F144" i="14"/>
  <c r="D87" i="14"/>
  <c r="D82" i="14"/>
  <c r="C82" i="14"/>
  <c r="D190" i="14"/>
  <c r="E190" i="14"/>
  <c r="F190" i="14"/>
  <c r="H190" i="14" s="1"/>
  <c r="C190" i="14"/>
  <c r="D182" i="14"/>
  <c r="D183" i="14"/>
  <c r="C181" i="14"/>
  <c r="C182" i="14"/>
  <c r="C183" i="14"/>
  <c r="C176" i="14"/>
  <c r="C172" i="14"/>
  <c r="D168" i="14"/>
  <c r="C168" i="14"/>
  <c r="C180" i="14" s="1"/>
  <c r="D163" i="14"/>
  <c r="E163" i="14"/>
  <c r="F163" i="14"/>
  <c r="C163" i="14"/>
  <c r="D159" i="14"/>
  <c r="E159" i="14"/>
  <c r="H159" i="14" s="1"/>
  <c r="F159" i="14"/>
  <c r="C159" i="14"/>
  <c r="D94" i="14"/>
  <c r="E94" i="14"/>
  <c r="F94" i="14"/>
  <c r="G94" i="14" s="1"/>
  <c r="C94" i="14"/>
  <c r="C98" i="14" s="1"/>
  <c r="E87" i="14"/>
  <c r="F87" i="14"/>
  <c r="H87" i="14" s="1"/>
  <c r="C87" i="14"/>
  <c r="E82" i="14"/>
  <c r="H82" i="14" s="1"/>
  <c r="F82" i="14"/>
  <c r="F98" i="14" s="1"/>
  <c r="C62" i="14"/>
  <c r="E62" i="14"/>
  <c r="F62" i="14"/>
  <c r="D59" i="14"/>
  <c r="D79" i="14"/>
  <c r="E59" i="14"/>
  <c r="E79" i="14"/>
  <c r="F59" i="14"/>
  <c r="H59" i="14" s="1"/>
  <c r="C59" i="14"/>
  <c r="C79" i="14" s="1"/>
  <c r="H94" i="14"/>
  <c r="G159" i="14"/>
  <c r="H163" i="14"/>
  <c r="G163" i="14"/>
  <c r="G87" i="14"/>
  <c r="G82" i="14"/>
  <c r="D180" i="14"/>
  <c r="E98" i="14"/>
  <c r="D98" i="14"/>
  <c r="D62" i="14"/>
  <c r="D53" i="14"/>
  <c r="E53" i="14"/>
  <c r="F53" i="14"/>
  <c r="H53" i="14" s="1"/>
  <c r="C53" i="14"/>
  <c r="D46" i="14"/>
  <c r="E46" i="14"/>
  <c r="G46" i="14" s="1"/>
  <c r="C46" i="14"/>
  <c r="C80" i="14" s="1"/>
  <c r="C52" i="14"/>
  <c r="C68" i="14" s="1"/>
  <c r="C73" i="14" s="1"/>
  <c r="C76" i="14" s="1"/>
  <c r="D80" i="14" l="1"/>
  <c r="H11" i="26"/>
  <c r="H180" i="14"/>
  <c r="G180" i="14"/>
  <c r="H98" i="14"/>
  <c r="G98" i="14"/>
  <c r="H106" i="26"/>
  <c r="I106" i="26"/>
  <c r="H144" i="14"/>
  <c r="C119" i="14"/>
  <c r="F7" i="22"/>
  <c r="H7" i="22" s="1"/>
  <c r="H46" i="14"/>
  <c r="D132" i="14"/>
  <c r="D145" i="14" s="1"/>
  <c r="D147" i="14" s="1"/>
  <c r="T40" i="9"/>
  <c r="T10" i="9"/>
  <c r="U9" i="9"/>
  <c r="G87" i="22"/>
  <c r="I109" i="26"/>
  <c r="I32" i="26"/>
  <c r="G32" i="23"/>
  <c r="Q48" i="9"/>
  <c r="H134" i="14"/>
  <c r="T7" i="9"/>
  <c r="T35" i="9"/>
  <c r="G11" i="22"/>
  <c r="I48" i="26"/>
  <c r="H25" i="26"/>
  <c r="F46" i="26"/>
  <c r="E145" i="14"/>
  <c r="E147" i="14" s="1"/>
  <c r="E80" i="14"/>
  <c r="F79" i="14"/>
  <c r="G134" i="14"/>
  <c r="G109" i="14"/>
  <c r="T39" i="9"/>
  <c r="I80" i="26"/>
  <c r="T34" i="9"/>
  <c r="G59" i="14"/>
  <c r="G144" i="14"/>
  <c r="E52" i="14"/>
  <c r="E68" i="14" s="1"/>
  <c r="E73" i="14" s="1"/>
  <c r="E76" i="14" s="1"/>
  <c r="G190" i="14"/>
  <c r="H109" i="14"/>
  <c r="F5" i="24"/>
  <c r="F7" i="23"/>
  <c r="F106" i="26"/>
  <c r="F106" i="14"/>
  <c r="I138" i="26"/>
  <c r="I25" i="26"/>
  <c r="C145" i="14"/>
  <c r="C147" i="14" s="1"/>
  <c r="E7" i="22"/>
  <c r="G53" i="14"/>
  <c r="F7" i="26"/>
  <c r="G23" i="26"/>
  <c r="H141" i="26"/>
  <c r="G46" i="26"/>
  <c r="D52" i="14"/>
  <c r="D68" i="14" s="1"/>
  <c r="D73" i="14" s="1"/>
  <c r="D76" i="14" s="1"/>
  <c r="H62" i="14"/>
  <c r="F80" i="14"/>
  <c r="G62" i="14"/>
  <c r="F68" i="14"/>
  <c r="G52" i="14"/>
  <c r="G132" i="14"/>
  <c r="H132" i="14"/>
  <c r="H123" i="14"/>
  <c r="G123" i="14"/>
  <c r="E7" i="23"/>
  <c r="H7" i="23" s="1"/>
  <c r="G7" i="23" l="1"/>
  <c r="H79" i="14"/>
  <c r="G79" i="14"/>
  <c r="H52" i="14"/>
  <c r="F119" i="14"/>
  <c r="H106" i="14"/>
  <c r="G106" i="14"/>
  <c r="G80" i="14"/>
  <c r="H80" i="14"/>
  <c r="H7" i="26"/>
  <c r="H23" i="26"/>
  <c r="I23" i="26"/>
  <c r="I46" i="26"/>
  <c r="H46" i="26"/>
  <c r="F73" i="14"/>
  <c r="H68" i="14"/>
  <c r="G68" i="14"/>
  <c r="G119" i="14" l="1"/>
  <c r="H119" i="14"/>
  <c r="F145" i="14"/>
  <c r="I7" i="26"/>
  <c r="G73" i="14"/>
  <c r="H73" i="14"/>
  <c r="F76" i="14"/>
  <c r="G145" i="14" l="1"/>
  <c r="F147" i="14"/>
  <c r="H145" i="14"/>
  <c r="H76" i="14"/>
  <c r="G76" i="14"/>
  <c r="G147" i="14" l="1"/>
  <c r="H147" i="14"/>
</calcChain>
</file>

<file path=xl/sharedStrings.xml><?xml version="1.0" encoding="utf-8"?>
<sst xmlns="http://schemas.openxmlformats.org/spreadsheetml/2006/main" count="812" uniqueCount="453">
  <si>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</si>
  <si>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</si>
  <si>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</si>
  <si>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</si>
  <si>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</si>
  <si>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</si>
  <si>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</si>
  <si>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</si>
  <si>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</si>
  <si>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</si>
  <si>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</si>
  <si>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</si>
  <si>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</si>
  <si>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</si>
  <si>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</si>
  <si>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</si>
  <si>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</si>
  <si>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Територія</t>
  </si>
  <si>
    <t>Форма власності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</si>
  <si>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</si>
  <si>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</si>
  <si>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</si>
  <si>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№ з/п</t>
  </si>
  <si>
    <t>Залучення кредитних коштів</t>
  </si>
  <si>
    <t>Усього</t>
  </si>
  <si>
    <t>модернізація, модифікація (добудова, дообладнання, реконструкція) основних засобів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</si>
  <si>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</si>
  <si>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</si>
  <si>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</si>
  <si>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</si>
  <si>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</si>
  <si>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Бюджетне фінансування</t>
  </si>
  <si>
    <t>інші платежі (розшифрувати)</t>
  </si>
  <si>
    <t>Фінансовий результат до оподаткування</t>
  </si>
  <si>
    <t xml:space="preserve">         (ініціали, прізвище)    </t>
  </si>
  <si>
    <t>_____________________________</t>
  </si>
  <si>
    <t>Середньооблікова кількість штатних працівників</t>
  </si>
  <si>
    <t>Інші джерела (розшифрувати)</t>
  </si>
  <si>
    <t>(ініціали, прізвище)</t>
  </si>
  <si>
    <t xml:space="preserve">ЗАТВЕРДЖЕНО  </t>
  </si>
  <si>
    <t>за КОАТУУ</t>
  </si>
  <si>
    <t>за КОПФГ</t>
  </si>
  <si>
    <t xml:space="preserve">за ЄДРПОУ 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</si>
  <si>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</si>
  <si>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</si>
  <si>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</si>
  <si>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</si>
  <si>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</si>
  <si>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Стандарти звітності П(с)БОУ</t>
  </si>
  <si>
    <t>Стандарти звітності МСФЗ</t>
  </si>
  <si>
    <t>Основні фінансові показники</t>
  </si>
  <si>
    <t>Капітальні інвестиції</t>
  </si>
  <si>
    <t>Елементи операційних витрат</t>
  </si>
  <si>
    <t>Найменування об’єкта</t>
  </si>
  <si>
    <t>____________________________________________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</si>
  <si>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</si>
  <si>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</si>
  <si>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</si>
  <si>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</si>
  <si>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Власні кошти (розшифрувати)</t>
  </si>
  <si>
    <t>Валовий прибуток/збиток</t>
  </si>
  <si>
    <t>(    )</t>
  </si>
  <si>
    <t>Інші доходи, усього, у тому числі:</t>
  </si>
  <si>
    <t>Інші витрати</t>
  </si>
  <si>
    <t>Витрати з податку на прибуток</t>
  </si>
  <si>
    <t>Дохід з податку на прибуток</t>
  </si>
  <si>
    <t>Чистий рух коштів від операційної діяльності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</si>
  <si>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</si>
  <si>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</si>
  <si>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</si>
  <si>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</si>
  <si>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</si>
  <si>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</si>
  <si>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</si>
  <si>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</si>
  <si>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</si>
  <si>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</si>
  <si>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</si>
  <si>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</si>
  <si>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</si>
  <si>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</si>
  <si>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</si>
  <si>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</si>
  <si>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Інші витрати, усього, у тому числі:</t>
  </si>
  <si>
    <t xml:space="preserve">Надходження грошових коштів від операційної діяльності 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</si>
  <si>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</si>
  <si>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</si>
  <si>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</si>
  <si>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</si>
  <si>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</si>
  <si>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</si>
  <si>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 xml:space="preserve">Надходження грошових коштів від інвестиційної діяльності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</si>
  <si>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</si>
  <si>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</si>
  <si>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</si>
  <si>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</si>
  <si>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капітальний ремонт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</si>
  <si>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</si>
  <si>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</si>
  <si>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</si>
  <si>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</si>
  <si>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</si>
  <si>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</si>
  <si>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земельний податок</t>
  </si>
  <si>
    <t>орендна плата</t>
  </si>
  <si>
    <t>Чистий фінансовий результат</t>
  </si>
  <si>
    <t>М. П. (посада, П.І.Б., дата, підпис)</t>
  </si>
  <si>
    <t>Одиниця виміру, тис. грн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</si>
  <si>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</si>
  <si>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</si>
  <si>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</si>
  <si>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</si>
  <si>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Виручка від реалізації продукції (товарів, робіт, послуг)</t>
  </si>
  <si>
    <t>Цільове фінансування 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</si>
  <si>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</si>
  <si>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</si>
  <si>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</si>
  <si>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РОЗГЛЯНУТО</t>
  </si>
  <si>
    <t>ПОГОДЖЕНО:</t>
  </si>
  <si>
    <t xml:space="preserve">    </t>
  </si>
  <si>
    <t>(директор департаменту фінансв міської ради)</t>
  </si>
  <si>
    <t>(директор департаменту економіки і інвестицій міської ради)</t>
  </si>
  <si>
    <t>(директор галузевого департаменту  міської ради)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</si>
  <si>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</si>
  <si>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</si>
  <si>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</si>
  <si>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Директор КП</t>
  </si>
  <si>
    <t>Усього нараховано виплат</t>
  </si>
  <si>
    <t>Матеріальні витрати</t>
  </si>
  <si>
    <t>(тис. грн)</t>
  </si>
  <si>
    <t xml:space="preserve">Нраховані до сплати податки та збори до Державного бюджету України (податкові платежі) 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</si>
  <si>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</si>
  <si>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</si>
  <si>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</si>
  <si>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</si>
  <si>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</si>
  <si>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єдиний внесок на загальнообов'язкове державне соціальне страхування    </t>
  </si>
  <si>
    <t>Надходження від відсотків за залишками коштів на поточних рахунках</t>
  </si>
  <si>
    <t>Витрачання на придбання необоротних активів, у тому числі: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</si>
  <si>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</si>
  <si>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</si>
  <si>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</si>
  <si>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</si>
  <si>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</si>
  <si>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</si>
  <si>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</si>
  <si>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</si>
  <si>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</si>
  <si>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тис. грн</t>
  </si>
  <si>
    <t xml:space="preserve">                   (підпис)</t>
  </si>
  <si>
    <t>Надходження грошових коштів від операційної діяльності</t>
  </si>
  <si>
    <t>Цільове фінансуванн, усього, у тому числі:</t>
  </si>
  <si>
    <t>Інші надходження, усього, у тому числі:</t>
  </si>
  <si>
    <t>Інші платежі, усього, у тому числі:</t>
  </si>
  <si>
    <t>капітальне будівництво, усього, у тому числі:</t>
  </si>
  <si>
    <t>придбання (створення) нематеріальних активів, усього, у тому числі:</t>
  </si>
  <si>
    <t xml:space="preserve">модернізація, модифікація (добудова, дообладнання, реконструкція) основних засобів, усього, у тому числі: </t>
  </si>
  <si>
    <t xml:space="preserve">капітальний ремонт, усього, у тому числі: </t>
  </si>
  <si>
    <t/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</si>
  <si>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</si>
  <si>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</si>
  <si>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</si>
  <si>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t>Інші адміністративні витрати (розшифрувати)</t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</si>
  <si>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</si>
  <si>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</si>
  <si>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</si>
  <si>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</si>
  <si>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</si>
  <si>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</si>
  <si>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</si>
  <si>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</si>
  <si>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</si>
  <si>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</si>
  <si>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</si>
  <si>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</si>
  <si>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</si>
  <si>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</si>
  <si>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</si>
  <si>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</si>
  <si>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Матеріальні витрати, у сього, у т.ч.: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</si>
  <si>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</si>
  <si>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</si>
  <si>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</si>
  <si>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Директор КНП</t>
  </si>
  <si>
    <t>Директор НКП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</si>
  <si>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</si>
  <si>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</si>
  <si>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</si>
  <si>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</si>
  <si>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</si>
  <si>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</si>
  <si>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</si>
  <si>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</si>
  <si>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</si>
  <si>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</si>
  <si>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</si>
  <si>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</si>
  <si>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2.2</t>
  </si>
  <si>
    <t>2.3</t>
  </si>
  <si>
    <t>Капітальне будівництво, усього, у т.ч.: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</si>
  <si>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</si>
  <si>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</si>
  <si>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Придбання (створення) нематеріальних активів, усього, у т.ч.:</t>
  </si>
  <si>
    <t>Модернізація, модифікація (добудова, дообладнання, реконструкція) основних засобів, усього, у т.ч.:</t>
  </si>
  <si>
    <t>Капітальний ремонт, усього, у т.ч.:</t>
  </si>
  <si>
    <t>Інші витрати, усього, у т.ч.:</t>
  </si>
  <si>
    <r>
      <t>Директор НКП</t>
    </r>
    <r>
      <rPr>
        <u/>
        <sz val="16"/>
        <rFont val="Times New Roman"/>
        <family val="1"/>
        <charset val="204"/>
      </rPr>
      <t xml:space="preserve"> </t>
    </r>
  </si>
  <si>
    <t xml:space="preserve">Інші надходження (розшифрувати) </t>
  </si>
  <si>
    <t>придбання (виготовлення) інших необоротних матеріальних активів, усього, у тому числі:</t>
  </si>
  <si>
    <t>Розділ І. Формування фінансових результатів</t>
  </si>
  <si>
    <t>Розділ IІ. Розрахунки з бюджетом</t>
  </si>
  <si>
    <t>Розділ ІІІ. Рух грошових коштів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</si>
  <si>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</si>
  <si>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</si>
  <si>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</si>
  <si>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</si>
  <si>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ІІІ "Рух грошових коштів (за прямим методом)"</t>
  </si>
  <si>
    <t>Розшифровка до розділу  IV. "Капітальні інвестиції"</t>
  </si>
  <si>
    <t>3.</t>
  </si>
  <si>
    <t>Кошти медичної субвенції з державного бюджету:</t>
  </si>
  <si>
    <t>3.1</t>
  </si>
  <si>
    <t>3.2</t>
  </si>
  <si>
    <t>3.3</t>
  </si>
  <si>
    <t>4.</t>
  </si>
  <si>
    <t>Кошти цільових субвенцій з державного бюджету місцевим бюджетам</t>
  </si>
  <si>
    <t>4.1</t>
  </si>
  <si>
    <t>4.2</t>
  </si>
  <si>
    <t>4.3</t>
  </si>
  <si>
    <t>5.</t>
  </si>
  <si>
    <t>Витрачання на погашення позик/кредитів/облігацій/векселів</t>
  </si>
  <si>
    <t>Надходження від відсотків за залишками коштів на депозитних рахунках</t>
  </si>
  <si>
    <t>Фінансові витрати, усього, у т.ч.:</t>
  </si>
  <si>
    <t>5.1</t>
  </si>
  <si>
    <t>5.2</t>
  </si>
  <si>
    <t>5.3</t>
  </si>
  <si>
    <t>поточний рік</t>
  </si>
  <si>
    <t>план</t>
  </si>
  <si>
    <t>факт</t>
  </si>
  <si>
    <t>відхилення, +/-</t>
  </si>
  <si>
    <t>виконання, 
%</t>
  </si>
  <si>
    <t>минулий рік</t>
  </si>
  <si>
    <t>Факт минулого періоду</t>
  </si>
  <si>
    <t>Факт звітнього періоду</t>
  </si>
  <si>
    <t>План звітнього періоду</t>
  </si>
  <si>
    <t>відхилення, +,-</t>
  </si>
  <si>
    <t>відхилення, %</t>
  </si>
  <si>
    <t>відхилення, 
%</t>
  </si>
  <si>
    <t>відхилення,
%</t>
  </si>
  <si>
    <t>Відхилення, +,-</t>
  </si>
  <si>
    <t>Відхилення, %</t>
  </si>
  <si>
    <t>факт минулого періоду</t>
  </si>
  <si>
    <t>план звітнього періоду</t>
  </si>
  <si>
    <t xml:space="preserve">факт звітнього періоду </t>
  </si>
  <si>
    <t>Розшифровка до розділу  IV. "Капітальні інвестиції" за джерелами надходження</t>
  </si>
  <si>
    <t xml:space="preserve">до Порядку складання, затвердження та контролю виконання </t>
  </si>
  <si>
    <t xml:space="preserve">показників фінансових планів комунальних підприємств та </t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</si>
  <si>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</si>
  <si>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придбання (виготовлення) основних засобів,  усього, у тому числі:</t>
  </si>
  <si>
    <t>комунальних некомерційних підприємств, що є власністю</t>
  </si>
  <si>
    <t>Додаток 4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</si>
  <si>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</si>
  <si>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</si>
  <si>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</si>
  <si>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Вінницької міської об'єднаної територіальної громади</t>
  </si>
  <si>
    <t xml:space="preserve">Суб'єкт управління   </t>
  </si>
  <si>
    <t>Розшифровка №2 до розділу І "Формування фінансових результатів за джерелами доходів та використання коштів"</t>
  </si>
  <si>
    <t>Кошти державного бюджету від Національної служби здоров'я України</t>
  </si>
  <si>
    <t>(пункт 11 для комунальних некомерційних підприємств)</t>
  </si>
  <si>
    <t>Факт наростаючим підсумком з початку року</t>
  </si>
  <si>
    <t>Звітний період (рік)</t>
  </si>
  <si>
    <t>за рахунок медичної субвенції з державного бюджету</t>
  </si>
  <si>
    <t>6.</t>
  </si>
  <si>
    <t>надходження від відсотків за залишками коштів на поточних рахунках</t>
  </si>
  <si>
    <t>запасні частини до автомобіля</t>
  </si>
  <si>
    <t>виконання програми "Інформатизація галузі охорони здоровя м. Вінниці на 2016-2020 роки</t>
  </si>
  <si>
    <t>будівельні матеріали</t>
  </si>
  <si>
    <t>засоби для прання,прибирання</t>
  </si>
  <si>
    <t>медичні бланки</t>
  </si>
  <si>
    <t>папір для друку рентгензнімків</t>
  </si>
  <si>
    <t>канцелярські товари</t>
  </si>
  <si>
    <t>бензин та масло для автомобіля</t>
  </si>
  <si>
    <t>придбання дріних витратних матеріалів для потреб закладу</t>
  </si>
  <si>
    <t>витрати повязані з використанням службових автомобілей</t>
  </si>
  <si>
    <t>витрати на зв'язок</t>
  </si>
  <si>
    <t>технічне обслуговування компютерної техніки</t>
  </si>
  <si>
    <t>заміна теплового лічильника</t>
  </si>
  <si>
    <t>ремонт медичного обладнання</t>
  </si>
  <si>
    <t>метрологія та вимірення опору ізоляції</t>
  </si>
  <si>
    <t>повірка вогнегасників</t>
  </si>
  <si>
    <t>інтернет</t>
  </si>
  <si>
    <t>архів</t>
  </si>
  <si>
    <t>послуги з охорони</t>
  </si>
  <si>
    <t>супровід програмного забезпечення</t>
  </si>
  <si>
    <t>ТО лікарняних ліфтів</t>
  </si>
  <si>
    <t>техогляд, страхування водіїв</t>
  </si>
  <si>
    <t>послуги дератизації та дезинсекції</t>
  </si>
  <si>
    <t>обслуговування карточок</t>
  </si>
  <si>
    <t>поточний ремонт приміщень</t>
  </si>
  <si>
    <t>монтаж, демонтаж вікон, дверей</t>
  </si>
  <si>
    <t>інші послуги по обслуговуванню приміщень закладу</t>
  </si>
  <si>
    <t>господарські товари</t>
  </si>
  <si>
    <t>оплата ТВП</t>
  </si>
  <si>
    <t>оплата теплопостачання</t>
  </si>
  <si>
    <t>оплата водопостачання та водовідведення</t>
  </si>
  <si>
    <t>оплата електроенергії</t>
  </si>
  <si>
    <t>витрати на енергоносії</t>
  </si>
  <si>
    <t>витрати на продукти харчування</t>
  </si>
  <si>
    <t>продукти харчування</t>
  </si>
  <si>
    <t>заробітна плата допоміжному персоналу</t>
  </si>
  <si>
    <t>відрахування на соціальні заходи</t>
  </si>
  <si>
    <t>господарчі товари</t>
  </si>
  <si>
    <t>відшкодування пільгових пенсій</t>
  </si>
  <si>
    <t>Факт минулого року</t>
  </si>
  <si>
    <t>План звытнього року</t>
  </si>
  <si>
    <t>Н.Г. Шуткевич</t>
  </si>
  <si>
    <t>витрати на оплату праці</t>
  </si>
  <si>
    <t>матеріальні витрати в т.ч.:</t>
  </si>
  <si>
    <t>придбання хімреактивів, реагентів, тощо</t>
  </si>
  <si>
    <t>оплата енергоносіїв</t>
  </si>
  <si>
    <t>матеріальні витрати в т.ч.</t>
  </si>
  <si>
    <t xml:space="preserve">Інші адміністративні витрати </t>
  </si>
  <si>
    <t>теплопостачання</t>
  </si>
  <si>
    <t>електроенергія</t>
  </si>
  <si>
    <t>енергоносії</t>
  </si>
  <si>
    <t xml:space="preserve">5. </t>
  </si>
  <si>
    <t>Кошти отримані від надання послуг (палати, стажування інтернів, відшкодування від страхової компанії) та реалізації майна</t>
  </si>
  <si>
    <t>повірка , ремонт медичного обладнання</t>
  </si>
  <si>
    <t>заміна вікон, дверей</t>
  </si>
  <si>
    <t>7</t>
  </si>
  <si>
    <t>Адміністративні витрати, усього , у т.ч:</t>
  </si>
  <si>
    <t>Аамортизація основних засобів і нематеріальних активів загальногосподарського призначення</t>
  </si>
  <si>
    <t xml:space="preserve">Фінансовий план поточного 2019 року </t>
  </si>
  <si>
    <t xml:space="preserve">Очікуваний показник до кінця поточного 2019 року </t>
  </si>
  <si>
    <t>кошти бюджету ВМОТГ</t>
  </si>
  <si>
    <t>від реалізації майна в установленому порядку</t>
  </si>
  <si>
    <t>від орендної плати орендарів</t>
  </si>
  <si>
    <t>нарахування відсотків на залишок коштів на рахунку</t>
  </si>
  <si>
    <t>кошти отримані від надання послуг (палати, стажування інтернів, відшкодування від страхової компанії)</t>
  </si>
  <si>
    <t>профспілкові внески, аліменти, виконавчі листи</t>
  </si>
  <si>
    <t>ЄСВ</t>
  </si>
  <si>
    <t>аліменти та виконавчі листи</t>
  </si>
  <si>
    <t>профспілкові внески</t>
  </si>
  <si>
    <t>пільгові пенсії</t>
  </si>
  <si>
    <t>придбання основних засобів</t>
  </si>
  <si>
    <t>капітальний ремонт приміщення стаціонару</t>
  </si>
  <si>
    <t xml:space="preserve"> приміщення стаціонару</t>
  </si>
  <si>
    <t>Н.Г.Шуткевич</t>
  </si>
  <si>
    <t>тис.грн.</t>
  </si>
  <si>
    <t>Заступник директора департаменту економіки і інвестицій</t>
  </si>
  <si>
    <t>Дтиректор департаменту охорони здоровя міської ради</t>
  </si>
  <si>
    <t>О.В.Шиш</t>
  </si>
  <si>
    <t>І.О.Чернета</t>
  </si>
  <si>
    <t>Директор департаменту міської ради</t>
  </si>
  <si>
    <t xml:space="preserve">                                                                           Н.Д.Луценко</t>
  </si>
  <si>
    <t>Комунальне некомерційне підприємство "Вінницька міська клінічна лікарня №3"</t>
  </si>
  <si>
    <t>01982755</t>
  </si>
  <si>
    <t xml:space="preserve">Комунальне некомерційне підприємство </t>
  </si>
  <si>
    <t>м. Вінниця</t>
  </si>
  <si>
    <t>Департамент охорони здоровя Вінницької міської ради</t>
  </si>
  <si>
    <t>Охорони здоровя</t>
  </si>
  <si>
    <t>Діяльність лікарняних закладів</t>
  </si>
  <si>
    <t>тис.грн</t>
  </si>
  <si>
    <t>Комунальна</t>
  </si>
  <si>
    <t>м. Вінниця, вул. Маяковського, 138</t>
  </si>
  <si>
    <t>Шуткевич Наталія Григорівна</t>
  </si>
  <si>
    <t>(0432) 60-58-14</t>
  </si>
  <si>
    <t>150</t>
  </si>
  <si>
    <t>0510100000</t>
  </si>
  <si>
    <t>17184</t>
  </si>
  <si>
    <t>86.10</t>
  </si>
  <si>
    <t>Ліжко медичне Еlenger (3 шт.)</t>
  </si>
  <si>
    <t>Апарат ШВЛ Сабріна 3шт.</t>
  </si>
  <si>
    <t>Аспіратор 3шт.</t>
  </si>
  <si>
    <t>Насос шприцевий 6шт.</t>
  </si>
  <si>
    <t>Монітор пацієнта 3шт.</t>
  </si>
  <si>
    <t>Дефібрилятор 1шт.</t>
  </si>
  <si>
    <t xml:space="preserve">ПК ( 13 шт) </t>
  </si>
  <si>
    <t>Принтер (2шт.)</t>
  </si>
  <si>
    <t>Шафи (13шт.)</t>
  </si>
  <si>
    <t>Кишеньковий пульсоксиметр (2 шт.)</t>
  </si>
  <si>
    <t>Ваідсмоктувач (1шт.)</t>
  </si>
  <si>
    <t>Посудомийна машина (1шт.)</t>
  </si>
  <si>
    <t>Електрокардіограф триканальний(1шт.)</t>
  </si>
  <si>
    <t>Фотометр МБА (1 шт.)</t>
  </si>
  <si>
    <t>Стільці на рамі (30шт.)</t>
  </si>
  <si>
    <t>Глюкометр (5 шт.)</t>
  </si>
  <si>
    <t>Бойлер (2 шт.)</t>
  </si>
  <si>
    <t>Холодильник Атлант(1шт.)</t>
  </si>
  <si>
    <t>НВЧ піч (1шт.)</t>
  </si>
  <si>
    <t>Постільна білизна</t>
  </si>
  <si>
    <t>Вентилятори (20 шт.)</t>
  </si>
  <si>
    <t>Інструмент робочий (5шт.)</t>
  </si>
  <si>
    <t xml:space="preserve"> кошти отримані від надання послуг ( платні послуги)</t>
  </si>
  <si>
    <t>1.1.1</t>
  </si>
  <si>
    <t>медикаменти та первязувальні матеріали</t>
  </si>
  <si>
    <t>1.1.2</t>
  </si>
  <si>
    <t>1.1.3</t>
  </si>
  <si>
    <t>1.2.2</t>
  </si>
  <si>
    <t>1.2.3</t>
  </si>
  <si>
    <t>1.3.1</t>
  </si>
  <si>
    <t>1.3.2</t>
  </si>
  <si>
    <t>Кошти  бюджету ВМОТГ</t>
  </si>
  <si>
    <t>2.1.1</t>
  </si>
  <si>
    <t>виконання програми "СТОП ГРИПП" у Вінниці 2016-2019 роки</t>
  </si>
  <si>
    <t>2.2.1</t>
  </si>
  <si>
    <t>Інші адміністративні витрати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</si>
  <si>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 ремонт медичного обладнання</t>
  </si>
  <si>
    <t>3.1.1</t>
  </si>
  <si>
    <t>медикаменти та перев'язувальні матеріали</t>
  </si>
  <si>
    <t>3.1.2</t>
  </si>
  <si>
    <t>3.1.3</t>
  </si>
  <si>
    <t>витрати пов'язані з використанням службових автомобілей</t>
  </si>
  <si>
    <t>3.2.1</t>
  </si>
  <si>
    <t>3.2.4</t>
  </si>
  <si>
    <t>технічне обслуговування комп'ютерної техніки</t>
  </si>
  <si>
    <t>передплата періодичних видань, канцелярські товари</t>
  </si>
  <si>
    <t>метрологія та вимірювання опору ізоляції</t>
  </si>
  <si>
    <t>послуги інтернету</t>
  </si>
  <si>
    <t>послуги архіву</t>
  </si>
  <si>
    <t>технічне обслуговування  ліфтів</t>
  </si>
  <si>
    <t>технічний огляд автомобілів, страхування водіїв</t>
  </si>
  <si>
    <t>послуги дератизації та дезинфкції</t>
  </si>
  <si>
    <t>За рахунок коштів орендарів (енергоносії)</t>
  </si>
  <si>
    <t>5.1.1</t>
  </si>
  <si>
    <t>матеріальні витрати в т.ч</t>
  </si>
  <si>
    <t>5.1.2</t>
  </si>
  <si>
    <t>5.1.3</t>
  </si>
  <si>
    <t>5.2.1</t>
  </si>
  <si>
    <t>матеріальні витрати, усього, у т.ч.:</t>
  </si>
  <si>
    <t>енергозберігаючі лампи</t>
  </si>
  <si>
    <t>оплата енергоносіів</t>
  </si>
  <si>
    <t>6</t>
  </si>
  <si>
    <t>кошти від реалізації майна в установленому порядку</t>
  </si>
  <si>
    <t>____________</t>
  </si>
  <si>
    <t xml:space="preserve"> кошти державного бюджету від Національної служби здоров'я України</t>
  </si>
  <si>
    <t xml:space="preserve"> кошти  бюджету ВМОТГ</t>
  </si>
  <si>
    <t>кошти медичної субвенції з державного бюджету</t>
  </si>
  <si>
    <t xml:space="preserve"> кошти від реалізації майна в установленому порядку</t>
  </si>
  <si>
    <t xml:space="preserve"> кошти отримані від надання послуг    (палати, стажування інтернів, відшкодування від страхової компанії)</t>
  </si>
  <si>
    <t>кошти орендарів (відшкодування за енергоносії)</t>
  </si>
  <si>
    <t>нарахування амортизації на безоплатно отриманиі активи</t>
  </si>
  <si>
    <t>Інші операційні витрат</t>
  </si>
  <si>
    <t>приміщення стаціонару</t>
  </si>
  <si>
    <t>-</t>
  </si>
  <si>
    <t>господарчий інвентар</t>
  </si>
  <si>
    <t>___________</t>
  </si>
  <si>
    <t>відрахування пільгових пенсій</t>
  </si>
  <si>
    <t>Інші витрати, в т.ч:</t>
  </si>
  <si>
    <t>витратні матеріали</t>
  </si>
  <si>
    <t>Нарахована амортизація на безоплатно отримані активи</t>
  </si>
  <si>
    <t xml:space="preserve">ЗВІТ
 про виконання показників фінансового плану                                                                                                                       (Комунального некомерційного підприємства "Вінницька міська клінічна лікарня №3")                                                                       за 2019 рік
</t>
  </si>
  <si>
    <t>1.1.4</t>
  </si>
  <si>
    <t>амортизація основних засобів і нематеріальних активів загальногосподарського призначення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</si>
</sst>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\ _г_р_н_._-;\-* #,##0.00\ _г_р_н_._-;_-* &quot;-&quot;??\ _г_р_н_._-;_-@_-"/>
    <numFmt numFmtId="165" formatCode="_-* #,##0.00_₴_-;\-* #,##0.00_₴_-;_-* &quot;-&quot;??_₴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_₴_-;\-* #,##0.0_₴_-;_-* &quot;-&quot;?_₴_-;_-@_-"/>
  </numFmts>
  <fonts count="8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u/>
      <sz val="16"/>
      <name val="Arial Cyr"/>
      <charset val="204"/>
    </font>
    <font>
      <b/>
      <u/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9"/>
      <name val="Times New Roman"/>
      <family val="1"/>
      <charset val="204"/>
    </font>
    <font>
      <sz val="16"/>
      <color indexed="9"/>
      <name val="Times New Roman"/>
      <family val="1"/>
      <charset val="204"/>
    </font>
    <font>
      <i/>
      <sz val="16"/>
      <color indexed="9"/>
      <name val="Times New Roman"/>
      <family val="1"/>
      <charset val="204"/>
    </font>
    <font>
      <b/>
      <sz val="24"/>
      <name val="Times New Roman"/>
      <family val="1"/>
      <charset val="204"/>
    </font>
    <font>
      <i/>
      <sz val="16"/>
      <color indexed="8"/>
      <name val="Times New Roman"/>
      <family val="1"/>
      <charset val="204"/>
    </font>
    <font>
      <b/>
      <strike/>
      <sz val="16"/>
      <color indexed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i/>
      <sz val="16"/>
      <color indexed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351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4" fontId="44" fillId="28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" fillId="0" borderId="0"/>
    <xf numFmtId="0" fontId="87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5" borderId="9" applyNumberFormat="0" applyFont="0" applyAlignment="0" applyProtection="0"/>
    <xf numFmtId="0" fontId="8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362">
    <xf numFmtId="0" fontId="0" fillId="0" borderId="0" xfId="0"/>
    <xf numFmtId="0" fontId="5" fillId="0" borderId="0" xfId="0" applyFont="1" applyFill="1" applyBorder="1" applyAlignment="1">
      <alignment vertical="center"/>
    </xf>
    <xf numFmtId="0" fontId="5" fillId="22" borderId="0" xfId="0" quotePrefix="1" applyFont="1" applyFill="1" applyBorder="1" applyAlignment="1">
      <alignment horizontal="center" vertical="center"/>
    </xf>
    <xf numFmtId="0" fontId="5" fillId="22" borderId="0" xfId="0" applyFont="1" applyFill="1" applyBorder="1" applyAlignment="1">
      <alignment vertical="center"/>
    </xf>
    <xf numFmtId="0" fontId="5" fillId="22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65" fillId="22" borderId="0" xfId="0" applyFont="1" applyFill="1" applyBorder="1" applyAlignment="1">
      <alignment horizontal="center" vertical="center"/>
    </xf>
    <xf numFmtId="0" fontId="65" fillId="22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vertical="center"/>
    </xf>
    <xf numFmtId="0" fontId="65" fillId="22" borderId="0" xfId="0" applyFont="1" applyFill="1" applyBorder="1" applyAlignment="1">
      <alignment horizontal="right" vertical="center"/>
    </xf>
    <xf numFmtId="0" fontId="65" fillId="22" borderId="0" xfId="0" applyFont="1" applyFill="1" applyBorder="1" applyAlignment="1">
      <alignment horizontal="left" vertical="center"/>
    </xf>
    <xf numFmtId="0" fontId="65" fillId="0" borderId="0" xfId="0" applyFont="1" applyFill="1" applyBorder="1" applyAlignment="1">
      <alignment horizontal="center" vertical="center"/>
    </xf>
    <xf numFmtId="0" fontId="65" fillId="22" borderId="0" xfId="0" applyFont="1" applyFill="1" applyAlignment="1">
      <alignment horizontal="left" vertical="center"/>
    </xf>
    <xf numFmtId="0" fontId="65" fillId="22" borderId="0" xfId="0" applyFont="1" applyFill="1" applyAlignment="1">
      <alignment horizontal="center" vertical="center"/>
    </xf>
    <xf numFmtId="0" fontId="68" fillId="22" borderId="0" xfId="0" applyFont="1" applyFill="1" applyBorder="1" applyAlignment="1">
      <alignment horizontal="center" vertical="center"/>
    </xf>
    <xf numFmtId="0" fontId="65" fillId="22" borderId="13" xfId="0" applyFont="1" applyFill="1" applyBorder="1" applyAlignment="1">
      <alignment horizontal="left" vertical="center"/>
    </xf>
    <xf numFmtId="0" fontId="65" fillId="22" borderId="0" xfId="0" applyFont="1" applyFill="1" applyAlignment="1">
      <alignment vertical="center"/>
    </xf>
    <xf numFmtId="0" fontId="65" fillId="22" borderId="14" xfId="0" applyFont="1" applyFill="1" applyBorder="1" applyAlignment="1">
      <alignment horizontal="center" vertical="center"/>
    </xf>
    <xf numFmtId="0" fontId="67" fillId="22" borderId="0" xfId="0" applyFont="1" applyFill="1" applyBorder="1" applyAlignment="1">
      <alignment horizontal="left" vertical="center"/>
    </xf>
    <xf numFmtId="0" fontId="65" fillId="22" borderId="14" xfId="0" applyFont="1" applyFill="1" applyBorder="1" applyAlignment="1">
      <alignment vertical="center"/>
    </xf>
    <xf numFmtId="0" fontId="69" fillId="22" borderId="0" xfId="0" applyFont="1" applyFill="1" applyAlignment="1">
      <alignment horizontal="center" vertical="center"/>
    </xf>
    <xf numFmtId="0" fontId="69" fillId="22" borderId="0" xfId="0" applyFont="1" applyFill="1" applyAlignment="1">
      <alignment vertical="center"/>
    </xf>
    <xf numFmtId="0" fontId="65" fillId="0" borderId="0" xfId="0" applyFont="1" applyFill="1" applyAlignment="1">
      <alignment horizontal="center" vertical="center"/>
    </xf>
    <xf numFmtId="0" fontId="65" fillId="0" borderId="3" xfId="0" applyFont="1" applyFill="1" applyBorder="1" applyAlignment="1">
      <alignment horizontal="center" vertical="center"/>
    </xf>
    <xf numFmtId="0" fontId="65" fillId="0" borderId="15" xfId="0" applyFont="1" applyFill="1" applyBorder="1" applyAlignment="1">
      <alignment horizontal="left" vertical="center" wrapText="1"/>
    </xf>
    <xf numFmtId="0" fontId="65" fillId="0" borderId="16" xfId="0" applyFont="1" applyFill="1" applyBorder="1" applyAlignment="1">
      <alignment vertical="center" wrapText="1"/>
    </xf>
    <xf numFmtId="0" fontId="65" fillId="0" borderId="17" xfId="0" applyFont="1" applyFill="1" applyBorder="1" applyAlignment="1">
      <alignment vertical="center" wrapText="1"/>
    </xf>
    <xf numFmtId="0" fontId="65" fillId="0" borderId="3" xfId="0" applyFont="1" applyFill="1" applyBorder="1" applyAlignment="1">
      <alignment vertical="center"/>
    </xf>
    <xf numFmtId="0" fontId="65" fillId="0" borderId="0" xfId="0" applyFont="1" applyFill="1" applyAlignment="1">
      <alignment horizontal="left" vertical="center"/>
    </xf>
    <xf numFmtId="0" fontId="68" fillId="0" borderId="0" xfId="0" applyFont="1" applyFill="1" applyAlignment="1">
      <alignment horizontal="center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22" borderId="3" xfId="180" applyFont="1" applyFill="1" applyBorder="1" applyAlignment="1">
      <alignment vertical="center" wrapText="1"/>
      <protection locked="0"/>
    </xf>
    <xf numFmtId="0" fontId="65" fillId="22" borderId="3" xfId="0" applyFont="1" applyFill="1" applyBorder="1" applyAlignment="1">
      <alignment horizontal="center" vertical="center"/>
    </xf>
    <xf numFmtId="0" fontId="70" fillId="22" borderId="3" xfId="180" applyFont="1" applyFill="1" applyBorder="1" applyAlignment="1">
      <alignment vertical="center" wrapText="1"/>
      <protection locked="0"/>
    </xf>
    <xf numFmtId="0" fontId="70" fillId="22" borderId="3" xfId="243" applyFont="1" applyFill="1" applyBorder="1" applyAlignment="1">
      <alignment horizontal="left" vertical="center" wrapText="1"/>
    </xf>
    <xf numFmtId="0" fontId="65" fillId="22" borderId="3" xfId="243" applyFont="1" applyFill="1" applyBorder="1" applyAlignment="1">
      <alignment horizontal="left" vertical="center" wrapText="1"/>
    </xf>
    <xf numFmtId="0" fontId="65" fillId="22" borderId="3" xfId="0" applyFont="1" applyFill="1" applyBorder="1" applyAlignment="1" applyProtection="1">
      <alignment horizontal="left" vertical="center" wrapText="1"/>
      <protection locked="0"/>
    </xf>
    <xf numFmtId="0" fontId="70" fillId="22" borderId="3" xfId="0" applyFont="1" applyFill="1" applyBorder="1" applyAlignment="1" applyProtection="1">
      <alignment horizontal="left" vertical="center" wrapText="1"/>
      <protection locked="0"/>
    </xf>
    <xf numFmtId="0" fontId="70" fillId="0" borderId="0" xfId="0" applyFont="1" applyFill="1" applyBorder="1" applyAlignment="1">
      <alignment vertical="center"/>
    </xf>
    <xf numFmtId="0" fontId="70" fillId="0" borderId="0" xfId="0" applyFont="1" applyFill="1" applyBorder="1" applyAlignment="1" applyProtection="1">
      <alignment horizontal="left" vertical="center"/>
      <protection locked="0"/>
    </xf>
    <xf numFmtId="170" fontId="70" fillId="0" borderId="0" xfId="0" applyNumberFormat="1" applyFont="1" applyFill="1" applyBorder="1" applyAlignment="1">
      <alignment horizontal="center" vertical="center" wrapText="1"/>
    </xf>
    <xf numFmtId="170" fontId="70" fillId="0" borderId="0" xfId="0" applyNumberFormat="1" applyFont="1" applyFill="1" applyBorder="1" applyAlignment="1">
      <alignment horizontal="right"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0" fontId="65" fillId="0" borderId="0" xfId="0" quotePrefix="1" applyFont="1" applyFill="1" applyBorder="1" applyAlignment="1">
      <alignment horizontal="center" vertical="center"/>
    </xf>
    <xf numFmtId="170" fontId="68" fillId="0" borderId="0" xfId="0" applyNumberFormat="1" applyFont="1" applyFill="1" applyBorder="1" applyAlignment="1">
      <alignment vertical="center"/>
    </xf>
    <xf numFmtId="0" fontId="65" fillId="0" borderId="0" xfId="0" applyFont="1" applyFill="1" applyBorder="1" applyAlignment="1">
      <alignment vertical="center" wrapText="1"/>
    </xf>
    <xf numFmtId="0" fontId="70" fillId="22" borderId="3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 wrapText="1"/>
    </xf>
    <xf numFmtId="0" fontId="65" fillId="22" borderId="3" xfId="0" applyFont="1" applyFill="1" applyBorder="1" applyAlignment="1">
      <alignment horizontal="center" vertical="center" wrapText="1"/>
    </xf>
    <xf numFmtId="0" fontId="65" fillId="0" borderId="0" xfId="0" applyFont="1" applyFill="1" applyAlignment="1">
      <alignment vertical="center"/>
    </xf>
    <xf numFmtId="0" fontId="70" fillId="22" borderId="3" xfId="0" applyFont="1" applyFill="1" applyBorder="1" applyAlignment="1">
      <alignment horizontal="left" vertical="center" wrapText="1"/>
    </xf>
    <xf numFmtId="0" fontId="70" fillId="22" borderId="18" xfId="0" applyFont="1" applyFill="1" applyBorder="1" applyAlignment="1">
      <alignment horizontal="left" vertical="center" wrapText="1"/>
    </xf>
    <xf numFmtId="169" fontId="70" fillId="22" borderId="0" xfId="0" applyNumberFormat="1" applyFont="1" applyFill="1" applyBorder="1" applyAlignment="1">
      <alignment horizontal="right" vertical="center"/>
    </xf>
    <xf numFmtId="0" fontId="65" fillId="22" borderId="18" xfId="0" applyFont="1" applyFill="1" applyBorder="1" applyAlignment="1">
      <alignment horizontal="left" vertical="center" wrapText="1"/>
    </xf>
    <xf numFmtId="177" fontId="65" fillId="22" borderId="3" xfId="0" applyNumberFormat="1" applyFont="1" applyFill="1" applyBorder="1" applyAlignment="1">
      <alignment horizontal="center" vertical="center" wrapText="1"/>
    </xf>
    <xf numFmtId="177" fontId="70" fillId="22" borderId="3" xfId="0" applyNumberFormat="1" applyFont="1" applyFill="1" applyBorder="1" applyAlignment="1">
      <alignment horizontal="center" vertical="center" wrapText="1"/>
    </xf>
    <xf numFmtId="0" fontId="70" fillId="22" borderId="0" xfId="0" applyFont="1" applyFill="1" applyBorder="1" applyAlignment="1">
      <alignment horizontal="right" vertical="center"/>
    </xf>
    <xf numFmtId="3" fontId="65" fillId="22" borderId="3" xfId="0" applyNumberFormat="1" applyFont="1" applyFill="1" applyBorder="1" applyAlignment="1">
      <alignment horizontal="center" vertical="center" wrapText="1"/>
    </xf>
    <xf numFmtId="0" fontId="65" fillId="22" borderId="0" xfId="0" applyFont="1" applyFill="1" applyAlignment="1">
      <alignment horizontal="right" vertical="center"/>
    </xf>
    <xf numFmtId="0" fontId="70" fillId="22" borderId="0" xfId="0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left" vertical="center"/>
    </xf>
    <xf numFmtId="0" fontId="65" fillId="22" borderId="0" xfId="0" applyFont="1" applyFill="1" applyBorder="1" applyAlignment="1">
      <alignment horizontal="center" vertical="center" wrapText="1"/>
    </xf>
    <xf numFmtId="169" fontId="65" fillId="22" borderId="0" xfId="0" applyNumberFormat="1" applyFont="1" applyFill="1" applyBorder="1" applyAlignment="1">
      <alignment horizontal="center" vertical="center" wrapText="1"/>
    </xf>
    <xf numFmtId="0" fontId="65" fillId="22" borderId="0" xfId="0" applyFont="1" applyFill="1" applyAlignment="1"/>
    <xf numFmtId="0" fontId="65" fillId="22" borderId="0" xfId="0" applyFont="1" applyFill="1" applyBorder="1" applyAlignment="1">
      <alignment horizontal="center"/>
    </xf>
    <xf numFmtId="0" fontId="65" fillId="22" borderId="0" xfId="0" applyFont="1" applyFill="1" applyBorder="1" applyAlignment="1"/>
    <xf numFmtId="0" fontId="65" fillId="0" borderId="0" xfId="0" applyFont="1" applyFill="1" applyAlignment="1"/>
    <xf numFmtId="0" fontId="68" fillId="22" borderId="0" xfId="0" applyFont="1" applyFill="1" applyAlignment="1">
      <alignment horizontal="center" vertical="center"/>
    </xf>
    <xf numFmtId="0" fontId="65" fillId="22" borderId="0" xfId="0" applyFont="1" applyFill="1" applyAlignment="1">
      <alignment vertical="center" wrapText="1" shrinkToFit="1"/>
    </xf>
    <xf numFmtId="0" fontId="65" fillId="22" borderId="0" xfId="0" applyFont="1" applyFill="1" applyBorder="1" applyAlignment="1">
      <alignment vertical="center" wrapText="1" shrinkToFit="1"/>
    </xf>
    <xf numFmtId="0" fontId="64" fillId="0" borderId="0" xfId="0" applyFont="1" applyFill="1" applyAlignment="1">
      <alignment vertical="center"/>
    </xf>
    <xf numFmtId="0" fontId="74" fillId="2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left" vertical="center" wrapText="1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0" fontId="5" fillId="22" borderId="0" xfId="0" applyNumberFormat="1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left" vertical="center"/>
    </xf>
    <xf numFmtId="0" fontId="5" fillId="22" borderId="3" xfId="0" applyFont="1" applyFill="1" applyBorder="1" applyAlignment="1">
      <alignment horizontal="left" vertical="center"/>
    </xf>
    <xf numFmtId="0" fontId="4" fillId="22" borderId="3" xfId="0" quotePrefix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6" fillId="2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179" fontId="5" fillId="22" borderId="3" xfId="0" applyNumberFormat="1" applyFont="1" applyFill="1" applyBorder="1" applyAlignment="1">
      <alignment horizontal="center" vertical="center" wrapText="1"/>
    </xf>
    <xf numFmtId="179" fontId="5" fillId="22" borderId="3" xfId="0" applyNumberFormat="1" applyFont="1" applyFill="1" applyBorder="1" applyAlignment="1">
      <alignment vertical="center"/>
    </xf>
    <xf numFmtId="179" fontId="6" fillId="22" borderId="3" xfId="0" applyNumberFormat="1" applyFont="1" applyFill="1" applyBorder="1" applyAlignment="1">
      <alignment horizontal="center" vertical="center" wrapText="1"/>
    </xf>
    <xf numFmtId="179" fontId="6" fillId="22" borderId="3" xfId="0" applyNumberFormat="1" applyFont="1" applyFill="1" applyBorder="1" applyAlignment="1">
      <alignment vertical="center"/>
    </xf>
    <xf numFmtId="179" fontId="4" fillId="22" borderId="3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4" fillId="22" borderId="0" xfId="0" quotePrefix="1" applyFont="1" applyFill="1" applyBorder="1" applyAlignment="1">
      <alignment horizontal="center" vertical="center"/>
    </xf>
    <xf numFmtId="179" fontId="5" fillId="22" borderId="0" xfId="0" applyNumberFormat="1" applyFont="1" applyFill="1" applyBorder="1" applyAlignment="1">
      <alignment horizontal="center" vertical="center" wrapText="1"/>
    </xf>
    <xf numFmtId="0" fontId="65" fillId="22" borderId="3" xfId="0" applyFont="1" applyFill="1" applyBorder="1" applyAlignment="1">
      <alignment horizontal="center" vertical="center" wrapText="1" shrinkToFit="1"/>
    </xf>
    <xf numFmtId="0" fontId="65" fillId="22" borderId="3" xfId="0" applyFont="1" applyFill="1" applyBorder="1" applyAlignment="1">
      <alignment horizontal="left" vertical="center" wrapText="1"/>
    </xf>
    <xf numFmtId="0" fontId="70" fillId="22" borderId="3" xfId="0" applyFont="1" applyFill="1" applyBorder="1" applyAlignment="1">
      <alignment horizontal="center" vertical="center" wrapText="1"/>
    </xf>
    <xf numFmtId="178" fontId="65" fillId="22" borderId="3" xfId="0" applyNumberFormat="1" applyFont="1" applyFill="1" applyBorder="1" applyAlignment="1">
      <alignment horizontal="center" vertical="center" wrapText="1"/>
    </xf>
    <xf numFmtId="0" fontId="65" fillId="22" borderId="15" xfId="0" applyFont="1" applyFill="1" applyBorder="1" applyAlignment="1">
      <alignment horizontal="center" vertical="center" wrapText="1"/>
    </xf>
    <xf numFmtId="0" fontId="65" fillId="22" borderId="16" xfId="0" applyFont="1" applyFill="1" applyBorder="1" applyAlignment="1">
      <alignment horizontal="center" vertical="center" wrapText="1"/>
    </xf>
    <xf numFmtId="178" fontId="70" fillId="22" borderId="3" xfId="0" applyNumberFormat="1" applyFont="1" applyFill="1" applyBorder="1" applyAlignment="1">
      <alignment horizontal="center" vertical="center" wrapText="1"/>
    </xf>
    <xf numFmtId="170" fontId="65" fillId="22" borderId="3" xfId="0" applyNumberFormat="1" applyFont="1" applyFill="1" applyBorder="1" applyAlignment="1">
      <alignment horizontal="center" vertical="center" wrapText="1"/>
    </xf>
    <xf numFmtId="0" fontId="65" fillId="22" borderId="19" xfId="0" applyFont="1" applyFill="1" applyBorder="1" applyAlignment="1">
      <alignment horizontal="center" vertical="center" wrapText="1"/>
    </xf>
    <xf numFmtId="179" fontId="65" fillId="22" borderId="3" xfId="0" applyNumberFormat="1" applyFont="1" applyFill="1" applyBorder="1" applyAlignment="1">
      <alignment horizontal="center" vertical="center" wrapText="1"/>
    </xf>
    <xf numFmtId="179" fontId="70" fillId="22" borderId="3" xfId="0" applyNumberFormat="1" applyFont="1" applyFill="1" applyBorder="1" applyAlignment="1">
      <alignment horizontal="center" vertical="center" wrapText="1"/>
    </xf>
    <xf numFmtId="0" fontId="65" fillId="22" borderId="13" xfId="0" quotePrefix="1" applyFont="1" applyFill="1" applyBorder="1" applyAlignment="1">
      <alignment horizontal="left" vertical="center"/>
    </xf>
    <xf numFmtId="0" fontId="70" fillId="22" borderId="20" xfId="180" applyFont="1" applyFill="1" applyBorder="1" applyAlignment="1">
      <alignment vertical="center" wrapText="1"/>
      <protection locked="0"/>
    </xf>
    <xf numFmtId="0" fontId="65" fillId="22" borderId="21" xfId="0" applyFont="1" applyFill="1" applyBorder="1" applyAlignment="1">
      <alignment horizontal="left" vertical="center" wrapText="1"/>
    </xf>
    <xf numFmtId="0" fontId="65" fillId="22" borderId="20" xfId="0" applyFont="1" applyFill="1" applyBorder="1" applyAlignment="1">
      <alignment horizontal="left" vertical="center" wrapText="1"/>
    </xf>
    <xf numFmtId="0" fontId="65" fillId="22" borderId="22" xfId="0" applyFont="1" applyFill="1" applyBorder="1" applyAlignment="1">
      <alignment horizontal="left" vertical="center" wrapText="1"/>
    </xf>
    <xf numFmtId="0" fontId="65" fillId="22" borderId="23" xfId="0" applyFont="1" applyFill="1" applyBorder="1" applyAlignment="1">
      <alignment horizontal="center" vertical="center"/>
    </xf>
    <xf numFmtId="49" fontId="70" fillId="22" borderId="3" xfId="0" applyNumberFormat="1" applyFont="1" applyFill="1" applyBorder="1" applyAlignment="1">
      <alignment horizontal="center" vertical="center"/>
    </xf>
    <xf numFmtId="177" fontId="65" fillId="22" borderId="19" xfId="0" applyNumberFormat="1" applyFont="1" applyFill="1" applyBorder="1" applyAlignment="1">
      <alignment horizontal="center" vertical="center" wrapText="1"/>
    </xf>
    <xf numFmtId="177" fontId="70" fillId="22" borderId="1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179" fontId="70" fillId="22" borderId="3" xfId="0" applyNumberFormat="1" applyFont="1" applyFill="1" applyBorder="1" applyAlignment="1">
      <alignment horizontal="center" vertical="center"/>
    </xf>
    <xf numFmtId="179" fontId="65" fillId="22" borderId="3" xfId="0" applyNumberFormat="1" applyFont="1" applyFill="1" applyBorder="1" applyAlignment="1">
      <alignment horizontal="center" vertical="center"/>
    </xf>
    <xf numFmtId="0" fontId="70" fillId="22" borderId="19" xfId="0" applyFont="1" applyFill="1" applyBorder="1" applyAlignment="1" applyProtection="1">
      <alignment horizontal="left" vertical="center" wrapText="1"/>
      <protection locked="0"/>
    </xf>
    <xf numFmtId="0" fontId="70" fillId="22" borderId="19" xfId="0" applyFont="1" applyFill="1" applyBorder="1" applyAlignment="1">
      <alignment horizontal="center" vertical="center" wrapText="1"/>
    </xf>
    <xf numFmtId="0" fontId="68" fillId="22" borderId="3" xfId="0" applyFont="1" applyFill="1" applyBorder="1" applyAlignment="1">
      <alignment horizontal="center" vertical="center"/>
    </xf>
    <xf numFmtId="177" fontId="68" fillId="22" borderId="3" xfId="0" applyNumberFormat="1" applyFont="1" applyFill="1" applyBorder="1" applyAlignment="1">
      <alignment horizontal="center" vertical="center" wrapText="1"/>
    </xf>
    <xf numFmtId="0" fontId="68" fillId="22" borderId="3" xfId="0" applyFont="1" applyFill="1" applyBorder="1" applyAlignment="1">
      <alignment horizontal="left" vertical="center" wrapText="1"/>
    </xf>
    <xf numFmtId="0" fontId="65" fillId="22" borderId="19" xfId="0" applyFont="1" applyFill="1" applyBorder="1" applyAlignment="1" applyProtection="1">
      <alignment horizontal="left" vertical="center" wrapText="1"/>
      <protection locked="0"/>
    </xf>
    <xf numFmtId="0" fontId="70" fillId="22" borderId="19" xfId="0" applyFont="1" applyFill="1" applyBorder="1" applyAlignment="1" applyProtection="1">
      <alignment horizontal="center" vertical="center" wrapText="1"/>
      <protection locked="0"/>
    </xf>
    <xf numFmtId="0" fontId="70" fillId="22" borderId="3" xfId="0" applyFont="1" applyFill="1" applyBorder="1" applyAlignment="1" applyProtection="1">
      <alignment horizontal="center" vertical="center" wrapText="1"/>
      <protection locked="0"/>
    </xf>
    <xf numFmtId="0" fontId="68" fillId="22" borderId="19" xfId="0" applyFont="1" applyFill="1" applyBorder="1" applyAlignment="1">
      <alignment horizontal="center" vertical="center" wrapText="1"/>
    </xf>
    <xf numFmtId="177" fontId="68" fillId="22" borderId="19" xfId="0" applyNumberFormat="1" applyFont="1" applyFill="1" applyBorder="1" applyAlignment="1">
      <alignment horizontal="center" vertical="center" wrapText="1"/>
    </xf>
    <xf numFmtId="0" fontId="75" fillId="22" borderId="3" xfId="0" applyFont="1" applyFill="1" applyBorder="1" applyAlignment="1">
      <alignment horizontal="left" vertical="center" wrapText="1"/>
    </xf>
    <xf numFmtId="0" fontId="65" fillId="0" borderId="15" xfId="0" applyFont="1" applyFill="1" applyBorder="1" applyAlignment="1">
      <alignment horizontal="center" vertical="center" wrapText="1"/>
    </xf>
    <xf numFmtId="0" fontId="5" fillId="22" borderId="19" xfId="0" applyFont="1" applyFill="1" applyBorder="1" applyAlignment="1">
      <alignment horizontal="center" vertical="center"/>
    </xf>
    <xf numFmtId="0" fontId="5" fillId="22" borderId="19" xfId="0" applyFont="1" applyFill="1" applyBorder="1" applyAlignment="1">
      <alignment horizontal="center" vertical="center" wrapText="1"/>
    </xf>
    <xf numFmtId="0" fontId="5" fillId="22" borderId="19" xfId="0" applyFont="1" applyFill="1" applyBorder="1" applyAlignment="1">
      <alignment horizontal="center" vertical="center" wrapText="1" shrinkToFit="1"/>
    </xf>
    <xf numFmtId="0" fontId="5" fillId="22" borderId="1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vertical="center" wrapText="1"/>
    </xf>
    <xf numFmtId="170" fontId="70" fillId="22" borderId="3" xfId="0" applyNumberFormat="1" applyFont="1" applyFill="1" applyBorder="1" applyAlignment="1">
      <alignment horizontal="center" vertical="center" wrapText="1"/>
    </xf>
    <xf numFmtId="0" fontId="65" fillId="22" borderId="0" xfId="0" applyFont="1" applyFill="1" applyBorder="1" applyAlignment="1">
      <alignment vertical="center" wrapText="1"/>
    </xf>
    <xf numFmtId="0" fontId="68" fillId="22" borderId="0" xfId="0" applyFont="1" applyFill="1" applyBorder="1" applyAlignment="1">
      <alignment vertical="center"/>
    </xf>
    <xf numFmtId="179" fontId="77" fillId="22" borderId="3" xfId="0" applyNumberFormat="1" applyFont="1" applyFill="1" applyBorder="1" applyAlignment="1">
      <alignment horizontal="center" vertical="center" wrapText="1"/>
    </xf>
    <xf numFmtId="179" fontId="77" fillId="22" borderId="15" xfId="0" applyNumberFormat="1" applyFont="1" applyFill="1" applyBorder="1" applyAlignment="1">
      <alignment horizontal="center" vertical="center" wrapText="1"/>
    </xf>
    <xf numFmtId="179" fontId="78" fillId="22" borderId="3" xfId="0" applyNumberFormat="1" applyFont="1" applyFill="1" applyBorder="1" applyAlignment="1">
      <alignment horizontal="center" vertical="center" wrapText="1"/>
    </xf>
    <xf numFmtId="179" fontId="78" fillId="22" borderId="15" xfId="0" applyNumberFormat="1" applyFont="1" applyFill="1" applyBorder="1" applyAlignment="1">
      <alignment horizontal="center" vertical="center" wrapText="1"/>
    </xf>
    <xf numFmtId="177" fontId="77" fillId="22" borderId="3" xfId="0" applyNumberFormat="1" applyFont="1" applyFill="1" applyBorder="1" applyAlignment="1">
      <alignment horizontal="center" vertical="center" wrapText="1"/>
    </xf>
    <xf numFmtId="177" fontId="78" fillId="22" borderId="3" xfId="0" applyNumberFormat="1" applyFont="1" applyFill="1" applyBorder="1" applyAlignment="1">
      <alignment horizontal="center" vertical="center" wrapText="1"/>
    </xf>
    <xf numFmtId="177" fontId="79" fillId="22" borderId="3" xfId="0" applyNumberFormat="1" applyFont="1" applyFill="1" applyBorder="1" applyAlignment="1">
      <alignment horizontal="center" vertical="center" wrapText="1"/>
    </xf>
    <xf numFmtId="170" fontId="77" fillId="22" borderId="3" xfId="0" applyNumberFormat="1" applyFont="1" applyFill="1" applyBorder="1" applyAlignment="1">
      <alignment horizontal="center" vertical="center" wrapText="1"/>
    </xf>
    <xf numFmtId="170" fontId="78" fillId="22" borderId="3" xfId="0" applyNumberFormat="1" applyFont="1" applyFill="1" applyBorder="1" applyAlignment="1">
      <alignment horizontal="center" vertical="center" wrapText="1"/>
    </xf>
    <xf numFmtId="173" fontId="78" fillId="22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center" vertical="center" wrapText="1"/>
    </xf>
    <xf numFmtId="179" fontId="5" fillId="22" borderId="0" xfId="0" applyNumberFormat="1" applyFont="1" applyFill="1" applyBorder="1" applyAlignment="1">
      <alignment vertical="center"/>
    </xf>
    <xf numFmtId="0" fontId="70" fillId="0" borderId="17" xfId="0" applyFont="1" applyFill="1" applyBorder="1" applyAlignment="1">
      <alignment horizontal="left" vertical="center"/>
    </xf>
    <xf numFmtId="0" fontId="65" fillId="0" borderId="15" xfId="0" applyFont="1" applyFill="1" applyBorder="1" applyAlignment="1">
      <alignment vertical="center" wrapText="1"/>
    </xf>
    <xf numFmtId="0" fontId="75" fillId="0" borderId="3" xfId="0" applyFont="1" applyFill="1" applyBorder="1" applyAlignment="1">
      <alignment horizontal="left" vertical="center"/>
    </xf>
    <xf numFmtId="0" fontId="75" fillId="0" borderId="3" xfId="0" applyFont="1" applyFill="1" applyBorder="1" applyAlignment="1">
      <alignment vertical="center" wrapText="1"/>
    </xf>
    <xf numFmtId="0" fontId="65" fillId="0" borderId="3" xfId="0" applyFont="1" applyFill="1" applyBorder="1" applyAlignment="1">
      <alignment horizontal="left" vertical="center"/>
    </xf>
    <xf numFmtId="0" fontId="82" fillId="0" borderId="3" xfId="0" applyFont="1" applyFill="1" applyBorder="1" applyAlignment="1">
      <alignment vertical="center"/>
    </xf>
    <xf numFmtId="179" fontId="65" fillId="0" borderId="3" xfId="0" applyNumberFormat="1" applyFont="1" applyFill="1" applyBorder="1" applyAlignment="1">
      <alignment horizontal="center" vertical="center" wrapText="1"/>
    </xf>
    <xf numFmtId="0" fontId="75" fillId="0" borderId="17" xfId="0" applyFont="1" applyFill="1" applyBorder="1" applyAlignment="1">
      <alignment vertical="center" wrapText="1"/>
    </xf>
    <xf numFmtId="2" fontId="5" fillId="0" borderId="3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180" fontId="4" fillId="0" borderId="3" xfId="0" applyNumberFormat="1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vertical="center" wrapText="1"/>
    </xf>
    <xf numFmtId="179" fontId="70" fillId="0" borderId="3" xfId="0" applyNumberFormat="1" applyFont="1" applyFill="1" applyBorder="1" applyAlignment="1">
      <alignment horizontal="center" vertical="center" wrapText="1"/>
    </xf>
    <xf numFmtId="49" fontId="68" fillId="0" borderId="3" xfId="0" applyNumberFormat="1" applyFont="1" applyFill="1" applyBorder="1" applyAlignment="1">
      <alignment horizontal="center" vertical="center"/>
    </xf>
    <xf numFmtId="0" fontId="68" fillId="0" borderId="3" xfId="0" applyFont="1" applyFill="1" applyBorder="1" applyAlignment="1">
      <alignment horizontal="center" vertical="center" wrapText="1"/>
    </xf>
    <xf numFmtId="179" fontId="68" fillId="0" borderId="3" xfId="0" applyNumberFormat="1" applyFont="1" applyFill="1" applyBorder="1" applyAlignment="1">
      <alignment horizontal="center" vertical="center" wrapText="1"/>
    </xf>
    <xf numFmtId="49" fontId="65" fillId="0" borderId="3" xfId="0" applyNumberFormat="1" applyFont="1" applyFill="1" applyBorder="1" applyAlignment="1">
      <alignment horizontal="center" vertical="center"/>
    </xf>
    <xf numFmtId="0" fontId="68" fillId="0" borderId="3" xfId="0" applyFont="1" applyFill="1" applyBorder="1" applyAlignment="1">
      <alignment vertical="center" wrapText="1"/>
    </xf>
    <xf numFmtId="0" fontId="68" fillId="0" borderId="3" xfId="0" applyFont="1" applyFill="1" applyBorder="1" applyAlignment="1">
      <alignment horizontal="left" vertical="center"/>
    </xf>
    <xf numFmtId="0" fontId="70" fillId="0" borderId="3" xfId="0" applyFont="1" applyFill="1" applyBorder="1" applyAlignment="1">
      <alignment horizontal="center" vertical="center"/>
    </xf>
    <xf numFmtId="0" fontId="64" fillId="0" borderId="3" xfId="0" applyFont="1" applyFill="1" applyBorder="1" applyAlignment="1">
      <alignment horizontal="left" vertical="center" wrapText="1"/>
    </xf>
    <xf numFmtId="49" fontId="83" fillId="0" borderId="3" xfId="0" applyNumberFormat="1" applyFont="1" applyFill="1" applyBorder="1" applyAlignment="1">
      <alignment horizontal="center" vertical="center"/>
    </xf>
    <xf numFmtId="0" fontId="83" fillId="0" borderId="3" xfId="0" applyFont="1" applyFill="1" applyBorder="1" applyAlignment="1">
      <alignment horizontal="left" vertical="center"/>
    </xf>
    <xf numFmtId="0" fontId="83" fillId="0" borderId="3" xfId="0" applyFont="1" applyFill="1" applyBorder="1" applyAlignment="1">
      <alignment horizontal="center" vertical="center" wrapText="1"/>
    </xf>
    <xf numFmtId="179" fontId="83" fillId="0" borderId="3" xfId="0" applyNumberFormat="1" applyFont="1" applyFill="1" applyBorder="1" applyAlignment="1">
      <alignment horizontal="center" vertical="center" wrapText="1"/>
    </xf>
    <xf numFmtId="0" fontId="81" fillId="0" borderId="3" xfId="0" applyFont="1" applyFill="1" applyBorder="1" applyAlignment="1">
      <alignment horizontal="left" vertical="center"/>
    </xf>
    <xf numFmtId="0" fontId="84" fillId="0" borderId="3" xfId="0" applyFont="1" applyFill="1" applyBorder="1" applyAlignment="1">
      <alignment horizontal="left" vertical="center" wrapText="1"/>
    </xf>
    <xf numFmtId="0" fontId="64" fillId="0" borderId="3" xfId="0" applyFont="1" applyFill="1" applyBorder="1" applyAlignment="1">
      <alignment horizontal="center" vertical="center" wrapText="1"/>
    </xf>
    <xf numFmtId="179" fontId="64" fillId="0" borderId="3" xfId="0" applyNumberFormat="1" applyFont="1" applyFill="1" applyBorder="1" applyAlignment="1">
      <alignment horizontal="center" vertical="center" wrapText="1"/>
    </xf>
    <xf numFmtId="0" fontId="84" fillId="0" borderId="3" xfId="0" applyFont="1" applyFill="1" applyBorder="1" applyAlignment="1">
      <alignment horizontal="left" vertical="center"/>
    </xf>
    <xf numFmtId="49" fontId="81" fillId="0" borderId="3" xfId="0" applyNumberFormat="1" applyFont="1" applyFill="1" applyBorder="1" applyAlignment="1">
      <alignment horizontal="center" vertical="center"/>
    </xf>
    <xf numFmtId="0" fontId="81" fillId="0" borderId="3" xfId="0" applyFont="1" applyFill="1" applyBorder="1" applyAlignment="1">
      <alignment horizontal="left" vertical="center" wrapText="1"/>
    </xf>
    <xf numFmtId="0" fontId="85" fillId="0" borderId="3" xfId="0" applyFont="1" applyFill="1" applyBorder="1" applyAlignment="1">
      <alignment horizontal="left" vertical="center"/>
    </xf>
    <xf numFmtId="0" fontId="68" fillId="0" borderId="3" xfId="0" applyFont="1" applyFill="1" applyBorder="1" applyAlignment="1">
      <alignment horizontal="center" vertical="center"/>
    </xf>
    <xf numFmtId="49" fontId="85" fillId="0" borderId="3" xfId="0" applyNumberFormat="1" applyFont="1" applyFill="1" applyBorder="1" applyAlignment="1">
      <alignment horizontal="center" vertical="center"/>
    </xf>
    <xf numFmtId="49" fontId="84" fillId="0" borderId="3" xfId="0" applyNumberFormat="1" applyFont="1" applyFill="1" applyBorder="1" applyAlignment="1">
      <alignment horizontal="center" vertical="center"/>
    </xf>
    <xf numFmtId="0" fontId="64" fillId="0" borderId="3" xfId="0" applyFont="1" applyFill="1" applyBorder="1" applyAlignment="1">
      <alignment horizontal="center" vertical="center"/>
    </xf>
    <xf numFmtId="0" fontId="64" fillId="0" borderId="3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/>
    </xf>
    <xf numFmtId="170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179" fontId="5" fillId="0" borderId="3" xfId="0" applyNumberFormat="1" applyFont="1" applyFill="1" applyBorder="1" applyAlignment="1">
      <alignment vertical="center"/>
    </xf>
    <xf numFmtId="180" fontId="5" fillId="0" borderId="3" xfId="0" applyNumberFormat="1" applyFont="1" applyFill="1" applyBorder="1" applyAlignment="1">
      <alignment vertical="center"/>
    </xf>
    <xf numFmtId="0" fontId="86" fillId="22" borderId="3" xfId="0" applyFont="1" applyFill="1" applyBorder="1" applyAlignment="1">
      <alignment horizontal="left" vertical="center" wrapText="1"/>
    </xf>
    <xf numFmtId="0" fontId="86" fillId="22" borderId="3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left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179" fontId="86" fillId="22" borderId="3" xfId="0" applyNumberFormat="1" applyFont="1" applyFill="1" applyBorder="1" applyAlignment="1">
      <alignment horizontal="center" vertical="center" wrapText="1"/>
    </xf>
    <xf numFmtId="0" fontId="76" fillId="22" borderId="3" xfId="0" applyFont="1" applyFill="1" applyBorder="1" applyAlignment="1">
      <alignment horizontal="left" vertical="center" wrapText="1"/>
    </xf>
    <xf numFmtId="0" fontId="86" fillId="22" borderId="3" xfId="0" quotePrefix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22" borderId="3" xfId="0" quotePrefix="1" applyFont="1" applyFill="1" applyBorder="1" applyAlignment="1">
      <alignment horizontal="center" vertical="center"/>
    </xf>
    <xf numFmtId="0" fontId="86" fillId="0" borderId="3" xfId="0" applyFont="1" applyBorder="1" applyAlignment="1">
      <alignment horizontal="left" vertical="center" wrapText="1"/>
    </xf>
    <xf numFmtId="0" fontId="5" fillId="22" borderId="18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/>
    </xf>
    <xf numFmtId="179" fontId="5" fillId="0" borderId="3" xfId="0" applyNumberFormat="1" applyFont="1" applyFill="1" applyBorder="1" applyAlignment="1">
      <alignment horizontal="center" vertical="center" wrapText="1"/>
    </xf>
    <xf numFmtId="179" fontId="86" fillId="0" borderId="3" xfId="0" applyNumberFormat="1" applyFont="1" applyFill="1" applyBorder="1" applyAlignment="1">
      <alignment horizontal="center" vertical="center" wrapText="1"/>
    </xf>
    <xf numFmtId="49" fontId="65" fillId="0" borderId="17" xfId="0" applyNumberFormat="1" applyFont="1" applyFill="1" applyBorder="1" applyAlignment="1">
      <alignment vertical="center" wrapText="1"/>
    </xf>
    <xf numFmtId="0" fontId="75" fillId="0" borderId="3" xfId="0" applyFont="1" applyFill="1" applyBorder="1" applyAlignment="1">
      <alignment horizontal="left" vertical="center" wrapText="1"/>
    </xf>
    <xf numFmtId="169" fontId="68" fillId="22" borderId="3" xfId="0" applyNumberFormat="1" applyFont="1" applyFill="1" applyBorder="1" applyAlignment="1">
      <alignment horizontal="center" vertical="center" wrapText="1"/>
    </xf>
    <xf numFmtId="0" fontId="83" fillId="0" borderId="3" xfId="0" applyFont="1" applyFill="1" applyBorder="1" applyAlignment="1">
      <alignment vertical="center" wrapText="1"/>
    </xf>
    <xf numFmtId="49" fontId="64" fillId="0" borderId="3" xfId="0" applyNumberFormat="1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horizontal="left" vertical="center" wrapText="1"/>
    </xf>
    <xf numFmtId="0" fontId="64" fillId="0" borderId="3" xfId="0" applyFont="1" applyFill="1" applyBorder="1" applyAlignment="1">
      <alignment horizontal="left" vertical="center"/>
    </xf>
    <xf numFmtId="0" fontId="68" fillId="0" borderId="17" xfId="0" applyFont="1" applyFill="1" applyBorder="1" applyAlignment="1">
      <alignment horizontal="left" vertical="center"/>
    </xf>
    <xf numFmtId="179" fontId="75" fillId="0" borderId="3" xfId="0" applyNumberFormat="1" applyFont="1" applyFill="1" applyBorder="1" applyAlignment="1">
      <alignment horizontal="center" vertical="center" wrapText="1"/>
    </xf>
    <xf numFmtId="0" fontId="65" fillId="0" borderId="26" xfId="0" applyNumberFormat="1" applyFont="1" applyFill="1" applyBorder="1" applyAlignment="1">
      <alignment vertical="top" wrapText="1"/>
    </xf>
    <xf numFmtId="179" fontId="65" fillId="0" borderId="3" xfId="0" applyNumberFormat="1" applyFont="1" applyFill="1" applyBorder="1" applyAlignment="1">
      <alignment horizontal="right" vertical="center" wrapText="1"/>
    </xf>
    <xf numFmtId="170" fontId="5" fillId="0" borderId="0" xfId="0" quotePrefix="1" applyNumberFormat="1" applyFont="1" applyFill="1" applyBorder="1" applyAlignment="1">
      <alignment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0" fontId="65" fillId="0" borderId="15" xfId="0" applyFont="1" applyFill="1" applyBorder="1" applyAlignment="1">
      <alignment vertical="center"/>
    </xf>
    <xf numFmtId="0" fontId="70" fillId="0" borderId="3" xfId="0" quotePrefix="1" applyFont="1" applyFill="1" applyBorder="1" applyAlignment="1">
      <alignment horizontal="center" vertical="center"/>
    </xf>
    <xf numFmtId="0" fontId="65" fillId="0" borderId="3" xfId="0" quotePrefix="1" applyFont="1" applyFill="1" applyBorder="1" applyAlignment="1">
      <alignment horizontal="center" vertical="center"/>
    </xf>
    <xf numFmtId="179" fontId="70" fillId="0" borderId="17" xfId="0" applyNumberFormat="1" applyFont="1" applyFill="1" applyBorder="1" applyAlignment="1">
      <alignment horizontal="center" vertical="center" wrapText="1"/>
    </xf>
    <xf numFmtId="0" fontId="83" fillId="0" borderId="3" xfId="0" quotePrefix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vertical="center"/>
    </xf>
    <xf numFmtId="0" fontId="65" fillId="0" borderId="17" xfId="0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17" xfId="0" applyFont="1" applyFill="1" applyBorder="1" applyAlignment="1">
      <alignment horizontal="center" vertical="center" wrapText="1"/>
    </xf>
    <xf numFmtId="0" fontId="70" fillId="0" borderId="15" xfId="0" applyFont="1" applyFill="1" applyBorder="1" applyAlignment="1">
      <alignment horizontal="center" vertical="center" wrapText="1"/>
    </xf>
    <xf numFmtId="0" fontId="65" fillId="0" borderId="15" xfId="0" applyFont="1" applyFill="1" applyBorder="1" applyAlignment="1">
      <alignment horizontal="left"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74" fillId="0" borderId="0" xfId="0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vertical="center" wrapText="1"/>
    </xf>
    <xf numFmtId="0" fontId="6" fillId="22" borderId="15" xfId="0" applyFont="1" applyFill="1" applyBorder="1" applyAlignment="1">
      <alignment horizontal="left" vertical="center" wrapText="1"/>
    </xf>
    <xf numFmtId="169" fontId="6" fillId="22" borderId="3" xfId="0" applyNumberFormat="1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179" fontId="70" fillId="29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0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65" fillId="0" borderId="16" xfId="0" applyFont="1" applyFill="1" applyBorder="1" applyAlignment="1">
      <alignment horizontal="left" vertical="center" wrapText="1"/>
    </xf>
    <xf numFmtId="0" fontId="65" fillId="22" borderId="13" xfId="0" applyFont="1" applyFill="1" applyBorder="1" applyAlignment="1">
      <alignment horizontal="center" vertical="center"/>
    </xf>
    <xf numFmtId="0" fontId="71" fillId="22" borderId="25" xfId="0" applyFont="1" applyFill="1" applyBorder="1" applyAlignment="1" applyProtection="1">
      <alignment horizontal="center"/>
      <protection locked="0"/>
    </xf>
    <xf numFmtId="0" fontId="71" fillId="22" borderId="14" xfId="0" applyFont="1" applyFill="1" applyBorder="1" applyAlignment="1" applyProtection="1">
      <alignment horizontal="center"/>
      <protection locked="0"/>
    </xf>
    <xf numFmtId="0" fontId="71" fillId="22" borderId="3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65" fillId="0" borderId="18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 wrapText="1"/>
    </xf>
    <xf numFmtId="0" fontId="65" fillId="0" borderId="18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Alignment="1">
      <alignment horizontal="center" vertical="center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quotePrefix="1" applyNumberFormat="1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vertical="center"/>
    </xf>
    <xf numFmtId="0" fontId="71" fillId="22" borderId="18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 wrapText="1"/>
    </xf>
    <xf numFmtId="49" fontId="65" fillId="0" borderId="16" xfId="0" applyNumberFormat="1" applyFont="1" applyFill="1" applyBorder="1" applyAlignment="1">
      <alignment horizontal="left" vertical="center" wrapText="1"/>
    </xf>
    <xf numFmtId="0" fontId="71" fillId="22" borderId="3" xfId="0" applyFont="1" applyFill="1" applyBorder="1" applyAlignment="1">
      <alignment horizontal="center" vertical="center" wrapText="1"/>
    </xf>
    <xf numFmtId="0" fontId="65" fillId="0" borderId="15" xfId="0" applyFont="1" applyFill="1" applyBorder="1" applyAlignment="1">
      <alignment horizontal="center" vertical="center"/>
    </xf>
    <xf numFmtId="0" fontId="65" fillId="0" borderId="16" xfId="0" applyFont="1" applyFill="1" applyBorder="1" applyAlignment="1">
      <alignment horizontal="center" vertical="center"/>
    </xf>
    <xf numFmtId="0" fontId="65" fillId="0" borderId="17" xfId="0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0" fontId="65" fillId="0" borderId="17" xfId="0" applyFont="1" applyFill="1" applyBorder="1" applyAlignment="1">
      <alignment horizontal="center" vertical="center" wrapText="1"/>
    </xf>
    <xf numFmtId="0" fontId="65" fillId="22" borderId="0" xfId="0" applyFont="1" applyFill="1" applyBorder="1" applyAlignment="1">
      <alignment vertical="center"/>
    </xf>
    <xf numFmtId="0" fontId="66" fillId="0" borderId="0" xfId="0" applyFont="1" applyAlignment="1">
      <alignment vertical="center"/>
    </xf>
    <xf numFmtId="0" fontId="67" fillId="22" borderId="24" xfId="0" applyFont="1" applyFill="1" applyBorder="1" applyAlignment="1">
      <alignment horizontal="left" vertical="center" wrapText="1"/>
    </xf>
    <xf numFmtId="0" fontId="67" fillId="22" borderId="14" xfId="0" applyFont="1" applyFill="1" applyBorder="1" applyAlignment="1">
      <alignment horizontal="left" vertical="center" wrapText="1"/>
    </xf>
    <xf numFmtId="0" fontId="65" fillId="22" borderId="13" xfId="0" applyFont="1" applyFill="1" applyBorder="1" applyAlignment="1">
      <alignment horizontal="left" vertical="center" wrapText="1"/>
    </xf>
    <xf numFmtId="0" fontId="65" fillId="22" borderId="14" xfId="0" applyFont="1" applyFill="1" applyBorder="1" applyAlignment="1">
      <alignment horizontal="left" vertical="center" wrapText="1"/>
    </xf>
    <xf numFmtId="0" fontId="65" fillId="22" borderId="0" xfId="0" applyFont="1" applyFill="1" applyAlignment="1">
      <alignment horizontal="left" vertical="center"/>
    </xf>
    <xf numFmtId="0" fontId="65" fillId="22" borderId="0" xfId="0" applyFont="1" applyFill="1" applyBorder="1" applyAlignment="1">
      <alignment horizontal="left" vertical="center"/>
    </xf>
    <xf numFmtId="0" fontId="65" fillId="22" borderId="0" xfId="0" applyFont="1" applyFill="1" applyAlignment="1">
      <alignment horizontal="center" vertical="center"/>
    </xf>
    <xf numFmtId="0" fontId="65" fillId="22" borderId="0" xfId="0" applyFont="1" applyFill="1" applyBorder="1" applyAlignment="1">
      <alignment horizontal="center" vertical="center"/>
    </xf>
    <xf numFmtId="0" fontId="65" fillId="22" borderId="0" xfId="0" applyFont="1" applyFill="1" applyBorder="1" applyAlignment="1">
      <alignment horizontal="left" vertical="center" wrapText="1"/>
    </xf>
    <xf numFmtId="0" fontId="65" fillId="22" borderId="13" xfId="0" applyFont="1" applyFill="1" applyBorder="1" applyAlignment="1">
      <alignment horizontal="right" vertical="center"/>
    </xf>
    <xf numFmtId="0" fontId="65" fillId="22" borderId="13" xfId="0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 wrapText="1"/>
    </xf>
    <xf numFmtId="0" fontId="70" fillId="0" borderId="15" xfId="0" applyFont="1" applyFill="1" applyBorder="1" applyAlignment="1">
      <alignment horizontal="center" vertical="center"/>
    </xf>
    <xf numFmtId="0" fontId="70" fillId="0" borderId="17" xfId="0" applyFont="1" applyFill="1" applyBorder="1" applyAlignment="1">
      <alignment horizontal="center" vertical="center"/>
    </xf>
    <xf numFmtId="0" fontId="70" fillId="0" borderId="15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 wrapText="1"/>
    </xf>
    <xf numFmtId="0" fontId="70" fillId="0" borderId="15" xfId="0" applyFont="1" applyFill="1" applyBorder="1" applyAlignment="1">
      <alignment horizontal="left" vertical="center" wrapText="1"/>
    </xf>
    <xf numFmtId="0" fontId="70" fillId="0" borderId="17" xfId="0" applyFont="1" applyFill="1" applyBorder="1" applyAlignment="1">
      <alignment horizontal="left" vertical="center" wrapText="1"/>
    </xf>
    <xf numFmtId="0" fontId="75" fillId="0" borderId="15" xfId="0" applyFont="1" applyFill="1" applyBorder="1" applyAlignment="1">
      <alignment horizontal="left" vertical="center" wrapText="1"/>
    </xf>
    <xf numFmtId="0" fontId="75" fillId="0" borderId="17" xfId="0" applyFont="1" applyFill="1" applyBorder="1" applyAlignment="1">
      <alignment horizontal="left" vertical="center" wrapText="1"/>
    </xf>
    <xf numFmtId="0" fontId="70" fillId="0" borderId="15" xfId="0" applyFont="1" applyFill="1" applyBorder="1" applyAlignment="1">
      <alignment horizontal="left" vertical="center"/>
    </xf>
    <xf numFmtId="0" fontId="70" fillId="0" borderId="17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65" fillId="0" borderId="15" xfId="0" applyFont="1" applyFill="1" applyBorder="1" applyAlignment="1">
      <alignment horizontal="left"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81" fillId="0" borderId="15" xfId="0" applyFont="1" applyFill="1" applyBorder="1" applyAlignment="1">
      <alignment horizontal="left" vertical="center"/>
    </xf>
    <xf numFmtId="0" fontId="81" fillId="0" borderId="17" xfId="0" applyFont="1" applyFill="1" applyBorder="1" applyAlignment="1">
      <alignment horizontal="left" vertical="center"/>
    </xf>
    <xf numFmtId="0" fontId="75" fillId="0" borderId="15" xfId="0" applyFont="1" applyFill="1" applyBorder="1" applyAlignment="1">
      <alignment horizontal="left" vertical="center"/>
    </xf>
    <xf numFmtId="0" fontId="75" fillId="0" borderId="17" xfId="0" applyFont="1" applyFill="1" applyBorder="1" applyAlignment="1">
      <alignment horizontal="left" vertical="center"/>
    </xf>
    <xf numFmtId="0" fontId="65" fillId="0" borderId="15" xfId="0" applyFont="1" applyFill="1" applyBorder="1" applyAlignment="1">
      <alignment horizontal="left" vertical="center"/>
    </xf>
    <xf numFmtId="0" fontId="65" fillId="0" borderId="17" xfId="0" applyFont="1" applyFill="1" applyBorder="1" applyAlignment="1">
      <alignment horizontal="left" vertical="center"/>
    </xf>
    <xf numFmtId="0" fontId="83" fillId="0" borderId="15" xfId="0" applyFont="1" applyFill="1" applyBorder="1" applyAlignment="1">
      <alignment horizontal="left" vertical="center"/>
    </xf>
    <xf numFmtId="0" fontId="83" fillId="0" borderId="17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70" fontId="5" fillId="0" borderId="0" xfId="0" applyNumberFormat="1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vertical="center"/>
    </xf>
    <xf numFmtId="0" fontId="74" fillId="0" borderId="1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75" fillId="0" borderId="15" xfId="0" applyFont="1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75" fillId="0" borderId="3" xfId="0" applyFont="1" applyFill="1" applyBorder="1" applyAlignment="1">
      <alignment horizontal="left" vertical="center" wrapText="1"/>
    </xf>
    <xf numFmtId="0" fontId="5" fillId="22" borderId="19" xfId="0" applyFont="1" applyFill="1" applyBorder="1" applyAlignment="1">
      <alignment horizontal="center" vertical="center" wrapText="1"/>
    </xf>
    <xf numFmtId="0" fontId="5" fillId="22" borderId="1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4" fillId="0" borderId="0" xfId="0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left" vertical="center"/>
    </xf>
    <xf numFmtId="0" fontId="5" fillId="22" borderId="19" xfId="0" applyFont="1" applyFill="1" applyBorder="1" applyAlignment="1">
      <alignment horizontal="center" vertical="center"/>
    </xf>
    <xf numFmtId="0" fontId="5" fillId="22" borderId="18" xfId="0" applyFont="1" applyFill="1" applyBorder="1" applyAlignment="1">
      <alignment horizontal="center" vertical="center"/>
    </xf>
    <xf numFmtId="170" fontId="5" fillId="22" borderId="0" xfId="0" quotePrefix="1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center" vertical="center"/>
    </xf>
    <xf numFmtId="0" fontId="65" fillId="22" borderId="3" xfId="0" applyFont="1" applyFill="1" applyBorder="1" applyAlignment="1">
      <alignment horizontal="center" vertical="center" wrapText="1"/>
    </xf>
    <xf numFmtId="3" fontId="70" fillId="22" borderId="15" xfId="0" applyNumberFormat="1" applyFont="1" applyFill="1" applyBorder="1" applyAlignment="1">
      <alignment horizontal="left" vertical="center" wrapText="1"/>
    </xf>
    <xf numFmtId="3" fontId="70" fillId="22" borderId="16" xfId="0" applyNumberFormat="1" applyFont="1" applyFill="1" applyBorder="1" applyAlignment="1">
      <alignment horizontal="left" vertical="center" wrapText="1"/>
    </xf>
    <xf numFmtId="0" fontId="70" fillId="22" borderId="15" xfId="0" applyFont="1" applyFill="1" applyBorder="1" applyAlignment="1">
      <alignment horizontal="center" vertical="center" wrapText="1"/>
    </xf>
    <xf numFmtId="0" fontId="70" fillId="22" borderId="16" xfId="0" applyFont="1" applyFill="1" applyBorder="1" applyAlignment="1">
      <alignment horizontal="center" vertical="center" wrapText="1"/>
    </xf>
    <xf numFmtId="0" fontId="65" fillId="22" borderId="15" xfId="0" applyFont="1" applyFill="1" applyBorder="1" applyAlignment="1">
      <alignment horizontal="center" vertical="center" wrapText="1"/>
    </xf>
    <xf numFmtId="0" fontId="65" fillId="22" borderId="16" xfId="0" applyFont="1" applyFill="1" applyBorder="1" applyAlignment="1">
      <alignment horizontal="center" vertical="center" wrapText="1"/>
    </xf>
    <xf numFmtId="0" fontId="68" fillId="22" borderId="15" xfId="0" applyFont="1" applyFill="1" applyBorder="1" applyAlignment="1">
      <alignment horizontal="center" vertical="center" wrapText="1"/>
    </xf>
    <xf numFmtId="0" fontId="68" fillId="22" borderId="16" xfId="0" applyFont="1" applyFill="1" applyBorder="1" applyAlignment="1">
      <alignment horizontal="center" vertical="center" wrapText="1"/>
    </xf>
    <xf numFmtId="0" fontId="68" fillId="22" borderId="17" xfId="0" applyFont="1" applyFill="1" applyBorder="1" applyAlignment="1">
      <alignment horizontal="center" vertical="center" wrapText="1"/>
    </xf>
    <xf numFmtId="49" fontId="65" fillId="22" borderId="15" xfId="0" applyNumberFormat="1" applyFont="1" applyFill="1" applyBorder="1" applyAlignment="1">
      <alignment horizontal="center" vertical="center" wrapText="1"/>
    </xf>
    <xf numFmtId="49" fontId="65" fillId="22" borderId="16" xfId="0" applyNumberFormat="1" applyFont="1" applyFill="1" applyBorder="1" applyAlignment="1">
      <alignment horizontal="center" vertical="center" wrapText="1"/>
    </xf>
    <xf numFmtId="0" fontId="65" fillId="22" borderId="17" xfId="0" applyFont="1" applyFill="1" applyBorder="1" applyAlignment="1">
      <alignment horizontal="center" vertical="center" wrapText="1"/>
    </xf>
    <xf numFmtId="0" fontId="80" fillId="22" borderId="0" xfId="0" applyFont="1" applyFill="1" applyBorder="1" applyAlignment="1">
      <alignment horizontal="center" vertical="center"/>
    </xf>
    <xf numFmtId="0" fontId="64" fillId="0" borderId="0" xfId="0" applyFont="1" applyFill="1" applyAlignment="1">
      <alignment vertical="center" wrapText="1"/>
    </xf>
    <xf numFmtId="0" fontId="66" fillId="0" borderId="0" xfId="0" applyFont="1" applyAlignment="1">
      <alignment vertical="center" wrapText="1"/>
    </xf>
    <xf numFmtId="0" fontId="72" fillId="22" borderId="0" xfId="0" applyFont="1" applyFill="1" applyBorder="1" applyAlignment="1">
      <alignment horizontal="center" vertical="center" wrapText="1"/>
    </xf>
    <xf numFmtId="0" fontId="73" fillId="22" borderId="0" xfId="0" applyFont="1" applyFill="1" applyAlignment="1">
      <alignment horizontal="center" vertical="center"/>
    </xf>
    <xf numFmtId="0" fontId="65" fillId="22" borderId="0" xfId="0" applyFont="1" applyFill="1" applyBorder="1" applyAlignment="1">
      <alignment horizontal="center"/>
    </xf>
  </cellXfs>
  <cellStyles count="351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345"/>
  <sheetViews>
    <sheetView tabSelected="1" view="pageBreakPreview" topLeftCell="A58" zoomScale="75" zoomScaleNormal="75" zoomScaleSheetLayoutView="75" workbookViewId="0">
      <selection activeCell="A81" sqref="A81:H81"/>
    </sheetView>
  </sheetViews>
  <sheetFormatPr defaultRowHeight="20.25"/>
  <cols>
    <col min="1" max="1" width="65.42578125" style="11" customWidth="1"/>
    <col min="2" max="2" width="17.28515625" style="14" customWidth="1"/>
    <col min="3" max="3" width="18" style="14" customWidth="1"/>
    <col min="4" max="4" width="22.5703125" style="14" customWidth="1"/>
    <col min="5" max="5" width="18.7109375" style="11" customWidth="1"/>
    <col min="6" max="6" width="19" style="11" customWidth="1"/>
    <col min="7" max="7" width="18.7109375" style="11" customWidth="1"/>
    <col min="8" max="8" width="19.7109375" style="11" customWidth="1"/>
    <col min="9" max="9" width="10" style="11" customWidth="1"/>
    <col min="10" max="10" width="9.5703125" style="11" customWidth="1"/>
    <col min="11" max="12" width="9.140625" style="11"/>
    <col min="13" max="13" width="10.5703125" style="11" customWidth="1"/>
    <col min="14" max="16384" width="9.140625" style="11"/>
  </cols>
  <sheetData>
    <row r="1" spans="1:8" ht="18.75" customHeight="1">
      <c r="A1" s="284"/>
      <c r="B1" s="285"/>
      <c r="C1" s="9"/>
      <c r="D1" s="10" t="s">
        <v>259</v>
      </c>
      <c r="E1" s="10"/>
      <c r="F1" s="10"/>
      <c r="G1" s="10"/>
      <c r="H1" s="10"/>
    </row>
    <row r="2" spans="1:8">
      <c r="A2" s="285"/>
      <c r="B2" s="285"/>
      <c r="C2" s="9"/>
      <c r="D2" s="10" t="s">
        <v>254</v>
      </c>
      <c r="E2" s="10"/>
      <c r="F2" s="10"/>
      <c r="G2" s="10"/>
      <c r="H2" s="10"/>
    </row>
    <row r="3" spans="1:8" ht="18.75" customHeight="1">
      <c r="A3" s="285"/>
      <c r="B3" s="285"/>
      <c r="C3" s="9"/>
      <c r="D3" s="10" t="s">
        <v>255</v>
      </c>
      <c r="E3" s="10"/>
      <c r="F3" s="10"/>
      <c r="G3" s="10"/>
      <c r="H3" s="10"/>
    </row>
    <row r="4" spans="1:8" ht="18.75" customHeight="1">
      <c r="A4" s="285"/>
      <c r="B4" s="285"/>
      <c r="C4" s="9"/>
      <c r="D4" s="10" t="s">
        <v>258</v>
      </c>
      <c r="E4" s="10"/>
      <c r="F4" s="10"/>
      <c r="G4" s="146"/>
      <c r="H4" s="146"/>
    </row>
    <row r="5" spans="1:8" ht="18.75" customHeight="1">
      <c r="A5" s="285"/>
      <c r="B5" s="285"/>
      <c r="C5" s="9"/>
      <c r="D5" s="10" t="s">
        <v>263</v>
      </c>
      <c r="E5" s="10"/>
      <c r="F5" s="10"/>
      <c r="G5" s="10"/>
      <c r="H5" s="13"/>
    </row>
    <row r="6" spans="1:8" ht="18.75" customHeight="1">
      <c r="A6" s="285"/>
      <c r="B6" s="285"/>
      <c r="C6" s="9"/>
      <c r="D6" s="147" t="s">
        <v>267</v>
      </c>
      <c r="E6" s="10"/>
      <c r="F6" s="10"/>
      <c r="G6" s="13"/>
      <c r="H6" s="13"/>
    </row>
    <row r="7" spans="1:8" ht="18.75" customHeight="1">
      <c r="A7" s="9"/>
      <c r="B7" s="9"/>
      <c r="C7" s="9"/>
      <c r="D7" s="12"/>
      <c r="E7" s="13"/>
      <c r="F7" s="13"/>
      <c r="G7" s="13"/>
      <c r="H7" s="13"/>
    </row>
    <row r="8" spans="1:8" ht="18.75" customHeight="1">
      <c r="C8" s="9"/>
      <c r="D8" s="12"/>
      <c r="E8" s="291"/>
      <c r="F8" s="291"/>
      <c r="G8" s="291"/>
      <c r="H8" s="291"/>
    </row>
    <row r="9" spans="1:8" ht="18.75" customHeight="1">
      <c r="A9" s="10" t="s">
        <v>117</v>
      </c>
      <c r="B9" s="12"/>
      <c r="C9" s="9"/>
      <c r="D9" s="9"/>
      <c r="E9" s="290" t="s">
        <v>39</v>
      </c>
      <c r="F9" s="290"/>
      <c r="G9" s="290"/>
      <c r="H9" s="290"/>
    </row>
    <row r="10" spans="1:8">
      <c r="A10" s="10"/>
      <c r="B10" s="12"/>
      <c r="C10" s="16"/>
      <c r="D10" s="15"/>
      <c r="E10" s="289"/>
      <c r="F10" s="289"/>
      <c r="G10" s="289"/>
      <c r="H10" s="289"/>
    </row>
    <row r="11" spans="1:8" ht="18.75" customHeight="1">
      <c r="A11" s="286" t="s">
        <v>349</v>
      </c>
      <c r="B11" s="287"/>
      <c r="C11" s="17"/>
      <c r="D11" s="17"/>
      <c r="E11" s="18"/>
      <c r="F11" s="18"/>
      <c r="G11" s="18"/>
      <c r="H11" s="114" t="s">
        <v>158</v>
      </c>
    </row>
    <row r="12" spans="1:8" ht="20.25" customHeight="1">
      <c r="A12" s="13" t="s">
        <v>122</v>
      </c>
      <c r="B12" s="9"/>
      <c r="C12" s="9"/>
      <c r="D12" s="10"/>
      <c r="E12" s="289"/>
      <c r="F12" s="289"/>
      <c r="G12" s="289"/>
      <c r="H12" s="289"/>
    </row>
    <row r="13" spans="1:8" ht="19.5" customHeight="1">
      <c r="A13" s="20"/>
      <c r="B13" s="20" t="s">
        <v>350</v>
      </c>
      <c r="C13" s="9"/>
      <c r="D13" s="9"/>
      <c r="E13" s="18"/>
      <c r="F13" s="18"/>
      <c r="G13" s="18"/>
      <c r="H13" s="18"/>
    </row>
    <row r="14" spans="1:8" ht="19.5" customHeight="1">
      <c r="A14" s="260" t="s">
        <v>106</v>
      </c>
      <c r="B14" s="260"/>
      <c r="C14" s="9"/>
      <c r="D14" s="9"/>
      <c r="E14" s="289"/>
      <c r="F14" s="289"/>
      <c r="G14" s="289"/>
      <c r="H14" s="289"/>
    </row>
    <row r="15" spans="1:8" ht="19.5" customHeight="1">
      <c r="A15" s="292"/>
      <c r="B15" s="292"/>
      <c r="C15" s="16"/>
      <c r="D15" s="12"/>
      <c r="E15" s="288"/>
      <c r="F15" s="288"/>
      <c r="G15" s="288"/>
      <c r="H15" s="288"/>
    </row>
    <row r="16" spans="1:8" ht="16.5" customHeight="1">
      <c r="A16" s="293"/>
      <c r="B16" s="293"/>
      <c r="C16" s="16"/>
      <c r="D16" s="12"/>
      <c r="E16" s="13"/>
      <c r="F16" s="13"/>
      <c r="G16" s="13"/>
      <c r="H16" s="13"/>
    </row>
    <row r="17" spans="1:8" ht="16.5" customHeight="1">
      <c r="A17" s="9"/>
      <c r="B17" s="9"/>
      <c r="C17" s="16"/>
      <c r="D17" s="12"/>
      <c r="E17" s="13"/>
      <c r="F17" s="13"/>
      <c r="G17" s="13"/>
      <c r="H17" s="13"/>
    </row>
    <row r="18" spans="1:8" ht="18.75" customHeight="1">
      <c r="A18" s="291" t="s">
        <v>118</v>
      </c>
      <c r="B18" s="291"/>
      <c r="C18" s="9"/>
      <c r="D18" s="12"/>
      <c r="E18" s="291" t="s">
        <v>118</v>
      </c>
      <c r="F18" s="291"/>
      <c r="G18" s="291"/>
      <c r="H18" s="291"/>
    </row>
    <row r="19" spans="1:8" ht="15.75" customHeight="1">
      <c r="A19" s="10"/>
      <c r="B19" s="9"/>
      <c r="C19" s="9"/>
      <c r="D19" s="12"/>
      <c r="E19" s="10"/>
      <c r="F19" s="10"/>
      <c r="G19" s="10"/>
      <c r="H19" s="9"/>
    </row>
    <row r="20" spans="1:8" ht="21" customHeight="1">
      <c r="A20" s="289" t="s">
        <v>348</v>
      </c>
      <c r="B20" s="289"/>
      <c r="C20" s="9"/>
      <c r="D20" s="9" t="s">
        <v>119</v>
      </c>
      <c r="E20" s="21" t="s">
        <v>352</v>
      </c>
      <c r="F20" s="21"/>
      <c r="G20" s="9"/>
      <c r="H20" s="9"/>
    </row>
    <row r="21" spans="1:8">
      <c r="A21" s="296" t="s">
        <v>121</v>
      </c>
      <c r="B21" s="296"/>
      <c r="C21" s="9"/>
      <c r="D21" s="9"/>
      <c r="E21" s="10" t="s">
        <v>120</v>
      </c>
      <c r="F21" s="10"/>
      <c r="G21" s="10"/>
      <c r="H21" s="10"/>
    </row>
    <row r="22" spans="1:8" ht="20.25" customHeight="1">
      <c r="A22" s="22"/>
      <c r="B22" s="22" t="s">
        <v>351</v>
      </c>
      <c r="C22" s="9"/>
      <c r="D22" s="9"/>
      <c r="E22" s="289" t="s">
        <v>353</v>
      </c>
      <c r="F22" s="289"/>
      <c r="G22" s="289"/>
      <c r="H22" s="289"/>
    </row>
    <row r="23" spans="1:8" ht="15.75" customHeight="1">
      <c r="A23" s="260" t="s">
        <v>106</v>
      </c>
      <c r="B23" s="260"/>
      <c r="C23" s="9"/>
      <c r="D23" s="9"/>
      <c r="E23" s="295" t="s">
        <v>106</v>
      </c>
      <c r="F23" s="295"/>
      <c r="G23" s="295"/>
      <c r="H23" s="295"/>
    </row>
    <row r="24" spans="1:8" ht="15.75" customHeight="1">
      <c r="A24" s="10"/>
      <c r="B24" s="9"/>
      <c r="C24" s="9"/>
      <c r="D24" s="9"/>
      <c r="E24" s="294"/>
      <c r="F24" s="294"/>
      <c r="G24" s="294"/>
      <c r="H24" s="294"/>
    </row>
    <row r="25" spans="1:8">
      <c r="C25" s="23"/>
      <c r="D25" s="24"/>
      <c r="E25" s="294"/>
      <c r="F25" s="294"/>
      <c r="G25" s="294"/>
      <c r="H25" s="294"/>
    </row>
    <row r="26" spans="1:8" ht="45.75" customHeight="1">
      <c r="A26" s="27" t="s">
        <v>12</v>
      </c>
      <c r="B26" s="259" t="s">
        <v>354</v>
      </c>
      <c r="C26" s="259"/>
      <c r="D26" s="259"/>
      <c r="E26" s="28"/>
      <c r="F26" s="28"/>
      <c r="G26" s="220" t="s">
        <v>355</v>
      </c>
      <c r="H26" s="30" t="s">
        <v>42</v>
      </c>
    </row>
    <row r="27" spans="1:8" ht="24.75" customHeight="1">
      <c r="A27" s="27" t="s">
        <v>13</v>
      </c>
      <c r="B27" s="259" t="s">
        <v>356</v>
      </c>
      <c r="C27" s="259"/>
      <c r="D27" s="259"/>
      <c r="E27" s="28"/>
      <c r="F27" s="28"/>
      <c r="G27" s="220" t="s">
        <v>366</v>
      </c>
      <c r="H27" s="30" t="s">
        <v>41</v>
      </c>
    </row>
    <row r="28" spans="1:8" ht="24.75" customHeight="1">
      <c r="A28" s="27" t="s">
        <v>17</v>
      </c>
      <c r="B28" s="259" t="s">
        <v>357</v>
      </c>
      <c r="C28" s="259"/>
      <c r="D28" s="259"/>
      <c r="E28" s="28"/>
      <c r="F28" s="28"/>
      <c r="G28" s="220" t="s">
        <v>367</v>
      </c>
      <c r="H28" s="30" t="s">
        <v>40</v>
      </c>
    </row>
    <row r="29" spans="1:8" ht="33.75" customHeight="1">
      <c r="A29" s="27" t="s">
        <v>264</v>
      </c>
      <c r="B29" s="259" t="s">
        <v>358</v>
      </c>
      <c r="C29" s="259"/>
      <c r="D29" s="259"/>
      <c r="E29" s="28"/>
      <c r="F29" s="28"/>
      <c r="G29" s="220" t="s">
        <v>368</v>
      </c>
      <c r="H29" s="30" t="s">
        <v>8</v>
      </c>
    </row>
    <row r="30" spans="1:8" ht="24.75" customHeight="1">
      <c r="A30" s="27" t="s">
        <v>15</v>
      </c>
      <c r="B30" s="259" t="s">
        <v>359</v>
      </c>
      <c r="C30" s="259"/>
      <c r="D30" s="259"/>
      <c r="E30" s="28"/>
      <c r="F30" s="28"/>
      <c r="G30" s="220"/>
      <c r="H30" s="30" t="s">
        <v>7</v>
      </c>
    </row>
    <row r="31" spans="1:8" ht="24.75" customHeight="1">
      <c r="A31" s="27" t="s">
        <v>14</v>
      </c>
      <c r="B31" s="259" t="s">
        <v>360</v>
      </c>
      <c r="C31" s="259"/>
      <c r="D31" s="259"/>
      <c r="E31" s="28"/>
      <c r="F31" s="28"/>
      <c r="G31" s="220" t="s">
        <v>369</v>
      </c>
      <c r="H31" s="30" t="s">
        <v>9</v>
      </c>
    </row>
    <row r="32" spans="1:8" ht="24.75" customHeight="1">
      <c r="A32" s="27" t="s">
        <v>107</v>
      </c>
      <c r="B32" s="259" t="s">
        <v>361</v>
      </c>
      <c r="C32" s="259"/>
      <c r="D32" s="259"/>
      <c r="E32" s="282" t="s">
        <v>48</v>
      </c>
      <c r="F32" s="282"/>
      <c r="G32" s="283"/>
      <c r="H32" s="30"/>
    </row>
    <row r="33" spans="1:8" ht="24.75" customHeight="1">
      <c r="A33" s="27" t="s">
        <v>18</v>
      </c>
      <c r="B33" s="259" t="s">
        <v>362</v>
      </c>
      <c r="C33" s="259"/>
      <c r="D33" s="259"/>
      <c r="E33" s="282" t="s">
        <v>49</v>
      </c>
      <c r="F33" s="282"/>
      <c r="G33" s="283"/>
      <c r="H33" s="30"/>
    </row>
    <row r="34" spans="1:8" ht="24.75" customHeight="1">
      <c r="A34" s="27" t="s">
        <v>36</v>
      </c>
      <c r="B34" s="259">
        <v>246</v>
      </c>
      <c r="C34" s="259"/>
      <c r="D34" s="259"/>
      <c r="E34" s="28"/>
      <c r="F34" s="28"/>
      <c r="G34" s="29"/>
      <c r="H34" s="30"/>
    </row>
    <row r="35" spans="1:8" ht="24.75" customHeight="1">
      <c r="A35" s="27" t="s">
        <v>116</v>
      </c>
      <c r="B35" s="259" t="s">
        <v>363</v>
      </c>
      <c r="C35" s="259"/>
      <c r="D35" s="259"/>
      <c r="E35" s="28"/>
      <c r="F35" s="28"/>
      <c r="G35" s="29"/>
      <c r="H35" s="30"/>
    </row>
    <row r="36" spans="1:8" ht="24.75" customHeight="1">
      <c r="A36" s="27" t="s">
        <v>10</v>
      </c>
      <c r="B36" s="276" t="s">
        <v>365</v>
      </c>
      <c r="C36" s="276"/>
      <c r="D36" s="276"/>
      <c r="E36" s="28"/>
      <c r="F36" s="28"/>
      <c r="G36" s="29"/>
      <c r="H36" s="30"/>
    </row>
    <row r="37" spans="1:8" ht="24.75" customHeight="1">
      <c r="A37" s="27" t="s">
        <v>11</v>
      </c>
      <c r="B37" s="259" t="s">
        <v>364</v>
      </c>
      <c r="C37" s="259"/>
      <c r="D37" s="259"/>
      <c r="E37" s="28"/>
      <c r="F37" s="28"/>
      <c r="G37" s="29"/>
      <c r="H37" s="30"/>
    </row>
    <row r="38" spans="1:8" ht="97.5" customHeight="1">
      <c r="A38" s="275" t="s">
        <v>450</v>
      </c>
      <c r="B38" s="274"/>
      <c r="C38" s="274"/>
      <c r="D38" s="274"/>
      <c r="E38" s="274"/>
      <c r="F38" s="274"/>
      <c r="G38" s="274"/>
      <c r="H38" s="274"/>
    </row>
    <row r="39" spans="1:8" ht="30" customHeight="1">
      <c r="A39" s="274" t="s">
        <v>50</v>
      </c>
      <c r="B39" s="274"/>
      <c r="C39" s="274"/>
      <c r="D39" s="274"/>
      <c r="E39" s="274"/>
      <c r="F39" s="274"/>
      <c r="G39" s="274"/>
      <c r="H39" s="274"/>
    </row>
    <row r="40" spans="1:8" ht="23.25" customHeight="1">
      <c r="B40" s="31"/>
      <c r="C40" s="25"/>
      <c r="D40" s="31"/>
      <c r="E40" s="31"/>
      <c r="F40" s="31"/>
      <c r="G40" s="31"/>
      <c r="H40" s="32" t="s">
        <v>129</v>
      </c>
    </row>
    <row r="41" spans="1:8" ht="48.75" customHeight="1">
      <c r="A41" s="264" t="s">
        <v>57</v>
      </c>
      <c r="B41" s="266" t="s">
        <v>16</v>
      </c>
      <c r="C41" s="281" t="s">
        <v>268</v>
      </c>
      <c r="D41" s="281"/>
      <c r="E41" s="278" t="s">
        <v>269</v>
      </c>
      <c r="F41" s="279"/>
      <c r="G41" s="279"/>
      <c r="H41" s="280"/>
    </row>
    <row r="42" spans="1:8" ht="47.25" customHeight="1">
      <c r="A42" s="265"/>
      <c r="B42" s="267"/>
      <c r="C42" s="144" t="s">
        <v>240</v>
      </c>
      <c r="D42" s="144" t="s">
        <v>235</v>
      </c>
      <c r="E42" s="103" t="s">
        <v>236</v>
      </c>
      <c r="F42" s="103" t="s">
        <v>237</v>
      </c>
      <c r="G42" s="103" t="s">
        <v>238</v>
      </c>
      <c r="H42" s="103" t="s">
        <v>239</v>
      </c>
    </row>
    <row r="43" spans="1:8" ht="29.25" customHeight="1">
      <c r="A43" s="26">
        <v>1</v>
      </c>
      <c r="B43" s="33">
        <v>2</v>
      </c>
      <c r="C43" s="33">
        <v>3</v>
      </c>
      <c r="D43" s="33">
        <v>5</v>
      </c>
      <c r="E43" s="33">
        <v>7</v>
      </c>
      <c r="F43" s="33">
        <v>8</v>
      </c>
      <c r="G43" s="33">
        <v>9</v>
      </c>
      <c r="H43" s="138">
        <v>10</v>
      </c>
    </row>
    <row r="44" spans="1:8" ht="24.95" customHeight="1">
      <c r="A44" s="277" t="s">
        <v>209</v>
      </c>
      <c r="B44" s="277"/>
      <c r="C44" s="277"/>
      <c r="D44" s="277"/>
      <c r="E44" s="277"/>
      <c r="F44" s="277"/>
      <c r="G44" s="277"/>
      <c r="H44" s="277"/>
    </row>
    <row r="45" spans="1:8" ht="45" customHeight="1">
      <c r="A45" s="36" t="s">
        <v>161</v>
      </c>
      <c r="B45" s="49">
        <v>1000</v>
      </c>
      <c r="C45" s="113"/>
      <c r="D45" s="113">
        <v>464.4</v>
      </c>
      <c r="E45" s="113"/>
      <c r="F45" s="113">
        <v>464.4</v>
      </c>
      <c r="G45" s="148">
        <f>F45-E45</f>
        <v>464.4</v>
      </c>
      <c r="H45" s="149" t="e">
        <f>(F45/E45)*100</f>
        <v>#DIV/0!</v>
      </c>
    </row>
    <row r="46" spans="1:8" ht="47.25" customHeight="1">
      <c r="A46" s="36" t="s">
        <v>159</v>
      </c>
      <c r="B46" s="49">
        <v>1010</v>
      </c>
      <c r="C46" s="113">
        <f>SUM(C47:C51)</f>
        <v>0</v>
      </c>
      <c r="D46" s="113">
        <f>SUM(D47:D51)</f>
        <v>-25616.400000000001</v>
      </c>
      <c r="E46" s="113">
        <f>SUM(E47:E51)</f>
        <v>-12865</v>
      </c>
      <c r="F46" s="113">
        <f>SUM(F47:F51)</f>
        <v>-25616.400000000001</v>
      </c>
      <c r="G46" s="148">
        <f t="shared" ref="G46:G80" si="0">F46-E46</f>
        <v>-12751.400000000001</v>
      </c>
      <c r="H46" s="149">
        <f t="shared" ref="H46:H80" si="1">(F46/E46)*100</f>
        <v>199.11698406529342</v>
      </c>
    </row>
    <row r="47" spans="1:8" ht="30" customHeight="1">
      <c r="A47" s="104" t="s">
        <v>160</v>
      </c>
      <c r="B47" s="35">
        <v>1011</v>
      </c>
      <c r="C47" s="112" t="s">
        <v>61</v>
      </c>
      <c r="D47" s="112">
        <f>F47</f>
        <v>-3755.8</v>
      </c>
      <c r="E47" s="112">
        <v>-3188</v>
      </c>
      <c r="F47" s="112">
        <v>-3755.8</v>
      </c>
      <c r="G47" s="150">
        <f t="shared" si="0"/>
        <v>-567.80000000000018</v>
      </c>
      <c r="H47" s="151">
        <f t="shared" si="1"/>
        <v>117.81053952321206</v>
      </c>
    </row>
    <row r="48" spans="1:8" ht="28.5" customHeight="1">
      <c r="A48" s="104" t="s">
        <v>4</v>
      </c>
      <c r="B48" s="35">
        <v>1012</v>
      </c>
      <c r="C48" s="112" t="s">
        <v>61</v>
      </c>
      <c r="D48" s="112">
        <f t="shared" ref="D48:D51" si="2">F48</f>
        <v>-17510.099999999999</v>
      </c>
      <c r="E48" s="112">
        <v>-7775</v>
      </c>
      <c r="F48" s="112">
        <v>-17510.099999999999</v>
      </c>
      <c r="G48" s="150">
        <f t="shared" si="0"/>
        <v>-9735.0999999999985</v>
      </c>
      <c r="H48" s="151">
        <f t="shared" si="1"/>
        <v>225.2102893890675</v>
      </c>
    </row>
    <row r="49" spans="1:8" ht="29.25" customHeight="1">
      <c r="A49" s="104" t="s">
        <v>5</v>
      </c>
      <c r="B49" s="35">
        <v>1013</v>
      </c>
      <c r="C49" s="112" t="s">
        <v>61</v>
      </c>
      <c r="D49" s="112">
        <f t="shared" si="2"/>
        <v>-3674.4</v>
      </c>
      <c r="E49" s="112">
        <v>-1902</v>
      </c>
      <c r="F49" s="112">
        <v>-3674.4</v>
      </c>
      <c r="G49" s="150">
        <f>F49-E49</f>
        <v>-1772.4</v>
      </c>
      <c r="H49" s="151">
        <f t="shared" si="1"/>
        <v>193.18611987381703</v>
      </c>
    </row>
    <row r="50" spans="1:8" ht="29.25" customHeight="1">
      <c r="A50" s="104" t="s">
        <v>6</v>
      </c>
      <c r="B50" s="35">
        <v>1014</v>
      </c>
      <c r="C50" s="112" t="s">
        <v>61</v>
      </c>
      <c r="D50" s="112">
        <v>-140.9</v>
      </c>
      <c r="E50" s="112" t="s">
        <v>61</v>
      </c>
      <c r="F50" s="112">
        <v>-140.9</v>
      </c>
      <c r="G50" s="150" t="e">
        <f>F50-E50</f>
        <v>#VALUE!</v>
      </c>
      <c r="H50" s="151" t="e">
        <f t="shared" si="1"/>
        <v>#VALUE!</v>
      </c>
    </row>
    <row r="51" spans="1:8" ht="30" customHeight="1">
      <c r="A51" s="104" t="s">
        <v>111</v>
      </c>
      <c r="B51" s="35">
        <v>1015</v>
      </c>
      <c r="C51" s="112" t="s">
        <v>61</v>
      </c>
      <c r="D51" s="112">
        <f t="shared" si="2"/>
        <v>-535.20000000000005</v>
      </c>
      <c r="E51" s="112" t="s">
        <v>61</v>
      </c>
      <c r="F51" s="112">
        <v>-535.20000000000005</v>
      </c>
      <c r="G51" s="150" t="e">
        <f t="shared" si="0"/>
        <v>#VALUE!</v>
      </c>
      <c r="H51" s="151" t="e">
        <f t="shared" si="1"/>
        <v>#VALUE!</v>
      </c>
    </row>
    <row r="52" spans="1:8" ht="28.5" customHeight="1">
      <c r="A52" s="36" t="s">
        <v>60</v>
      </c>
      <c r="B52" s="35">
        <v>1020</v>
      </c>
      <c r="C52" s="113">
        <f>SUM(C45:C46)</f>
        <v>0</v>
      </c>
      <c r="D52" s="113">
        <f>SUM(D45:D46)</f>
        <v>-25152</v>
      </c>
      <c r="E52" s="113">
        <f>SUM(E45:E46)</f>
        <v>-12865</v>
      </c>
      <c r="F52" s="113">
        <f>SUM(F45:F46)</f>
        <v>-25152</v>
      </c>
      <c r="G52" s="148">
        <f t="shared" si="0"/>
        <v>-12287</v>
      </c>
      <c r="H52" s="149">
        <f t="shared" si="1"/>
        <v>195.50719005052468</v>
      </c>
    </row>
    <row r="53" spans="1:8" ht="40.5" customHeight="1">
      <c r="A53" s="36" t="s">
        <v>190</v>
      </c>
      <c r="B53" s="49">
        <v>1020</v>
      </c>
      <c r="C53" s="113">
        <f>SUM(C54:C58)</f>
        <v>0</v>
      </c>
      <c r="D53" s="113">
        <f>SUM(D54:D58)</f>
        <v>-4665.1000000000004</v>
      </c>
      <c r="E53" s="113">
        <f>SUM(E54:E58)</f>
        <v>-5421</v>
      </c>
      <c r="F53" s="113">
        <f>SUM(F54:F58)</f>
        <v>-4665.1000000000004</v>
      </c>
      <c r="G53" s="148">
        <f t="shared" si="0"/>
        <v>755.89999999999964</v>
      </c>
      <c r="H53" s="149">
        <f t="shared" si="1"/>
        <v>86.056078214351601</v>
      </c>
    </row>
    <row r="54" spans="1:8" ht="27.75" customHeight="1">
      <c r="A54" s="104" t="s">
        <v>160</v>
      </c>
      <c r="B54" s="35">
        <v>1021</v>
      </c>
      <c r="C54" s="112" t="s">
        <v>61</v>
      </c>
      <c r="D54" s="112">
        <v>-145</v>
      </c>
      <c r="E54" s="112">
        <v>-145</v>
      </c>
      <c r="F54" s="112">
        <v>-145</v>
      </c>
      <c r="G54" s="150">
        <f t="shared" si="0"/>
        <v>0</v>
      </c>
      <c r="H54" s="151">
        <f t="shared" si="1"/>
        <v>100</v>
      </c>
    </row>
    <row r="55" spans="1:8" ht="27.75" customHeight="1">
      <c r="A55" s="104" t="s">
        <v>4</v>
      </c>
      <c r="B55" s="35">
        <v>1022</v>
      </c>
      <c r="C55" s="112" t="s">
        <v>61</v>
      </c>
      <c r="D55" s="112">
        <v>-732</v>
      </c>
      <c r="E55" s="112">
        <v>-732</v>
      </c>
      <c r="F55" s="112">
        <v>-732</v>
      </c>
      <c r="G55" s="150">
        <f t="shared" si="0"/>
        <v>0</v>
      </c>
      <c r="H55" s="151">
        <f t="shared" si="1"/>
        <v>100</v>
      </c>
    </row>
    <row r="56" spans="1:8" ht="27.75" customHeight="1">
      <c r="A56" s="104" t="s">
        <v>5</v>
      </c>
      <c r="B56" s="35">
        <v>1023</v>
      </c>
      <c r="C56" s="112" t="s">
        <v>61</v>
      </c>
      <c r="D56" s="112">
        <v>-143</v>
      </c>
      <c r="E56" s="112">
        <v>-143</v>
      </c>
      <c r="F56" s="112">
        <v>-143</v>
      </c>
      <c r="G56" s="150">
        <f t="shared" si="0"/>
        <v>0</v>
      </c>
      <c r="H56" s="151">
        <f t="shared" si="1"/>
        <v>100</v>
      </c>
    </row>
    <row r="57" spans="1:8" ht="27.75" customHeight="1">
      <c r="A57" s="104" t="s">
        <v>6</v>
      </c>
      <c r="B57" s="35">
        <v>1024</v>
      </c>
      <c r="C57" s="112" t="s">
        <v>61</v>
      </c>
      <c r="D57" s="112">
        <v>-666.4</v>
      </c>
      <c r="E57" s="112">
        <v>-121</v>
      </c>
      <c r="F57" s="112">
        <v>-666.4</v>
      </c>
      <c r="G57" s="150">
        <f t="shared" si="0"/>
        <v>-545.4</v>
      </c>
      <c r="H57" s="151">
        <f t="shared" si="1"/>
        <v>550.74380165289256</v>
      </c>
    </row>
    <row r="58" spans="1:8" ht="27.75" customHeight="1">
      <c r="A58" s="104" t="s">
        <v>162</v>
      </c>
      <c r="B58" s="35">
        <v>1025</v>
      </c>
      <c r="C58" s="112" t="s">
        <v>61</v>
      </c>
      <c r="D58" s="112">
        <v>-2978.7</v>
      </c>
      <c r="E58" s="112">
        <v>-4280</v>
      </c>
      <c r="F58" s="112">
        <v>-2978.7</v>
      </c>
      <c r="G58" s="150">
        <f t="shared" si="0"/>
        <v>1301.3000000000002</v>
      </c>
      <c r="H58" s="151">
        <f t="shared" si="1"/>
        <v>69.595794392523359</v>
      </c>
    </row>
    <row r="59" spans="1:8" ht="45" customHeight="1">
      <c r="A59" s="36" t="s">
        <v>80</v>
      </c>
      <c r="B59" s="49">
        <v>1040</v>
      </c>
      <c r="C59" s="113">
        <f>SUM(C60:C61)</f>
        <v>0</v>
      </c>
      <c r="D59" s="113">
        <f>SUM(D60:D61)</f>
        <v>29084.7</v>
      </c>
      <c r="E59" s="113">
        <f>SUM(E60:E61)</f>
        <v>31672</v>
      </c>
      <c r="F59" s="113">
        <f>SUM(F60:F61)</f>
        <v>29084.7</v>
      </c>
      <c r="G59" s="148">
        <f t="shared" si="0"/>
        <v>-2587.2999999999993</v>
      </c>
      <c r="H59" s="149">
        <f t="shared" si="1"/>
        <v>91.830954786562273</v>
      </c>
    </row>
    <row r="60" spans="1:8" ht="30.75" customHeight="1">
      <c r="A60" s="104" t="s">
        <v>81</v>
      </c>
      <c r="B60" s="35">
        <v>1041</v>
      </c>
      <c r="C60" s="112"/>
      <c r="D60" s="112"/>
      <c r="E60" s="112"/>
      <c r="F60" s="112"/>
      <c r="G60" s="150">
        <f t="shared" si="0"/>
        <v>0</v>
      </c>
      <c r="H60" s="151" t="e">
        <f t="shared" si="1"/>
        <v>#DIV/0!</v>
      </c>
    </row>
    <row r="61" spans="1:8" ht="27.75" customHeight="1">
      <c r="A61" s="104" t="s">
        <v>82</v>
      </c>
      <c r="B61" s="35">
        <v>1042</v>
      </c>
      <c r="C61" s="112"/>
      <c r="D61" s="112">
        <v>29084.7</v>
      </c>
      <c r="E61" s="112">
        <v>31672</v>
      </c>
      <c r="F61" s="112">
        <v>29084.7</v>
      </c>
      <c r="G61" s="150">
        <f t="shared" si="0"/>
        <v>-2587.2999999999993</v>
      </c>
      <c r="H61" s="151">
        <f t="shared" si="1"/>
        <v>91.830954786562273</v>
      </c>
    </row>
    <row r="62" spans="1:8" ht="47.25" customHeight="1">
      <c r="A62" s="36" t="s">
        <v>28</v>
      </c>
      <c r="B62" s="49">
        <v>1030</v>
      </c>
      <c r="C62" s="113">
        <f>SUM(C63:C67)</f>
        <v>0</v>
      </c>
      <c r="D62" s="113">
        <f>SUM(D63:D67)</f>
        <v>-74.900000000000006</v>
      </c>
      <c r="E62" s="113">
        <f>SUM(E63:E67)</f>
        <v>-13507</v>
      </c>
      <c r="F62" s="113">
        <f>SUM(F63:F67)</f>
        <v>-74.900000000000006</v>
      </c>
      <c r="G62" s="148">
        <f t="shared" si="0"/>
        <v>13432.1</v>
      </c>
      <c r="H62" s="149">
        <f t="shared" si="1"/>
        <v>0.55452728214999636</v>
      </c>
    </row>
    <row r="63" spans="1:8" ht="27.75" customHeight="1">
      <c r="A63" s="104" t="s">
        <v>160</v>
      </c>
      <c r="B63" s="35">
        <v>1031</v>
      </c>
      <c r="C63" s="112" t="s">
        <v>61</v>
      </c>
      <c r="D63" s="112" t="str">
        <f>F63</f>
        <v>-</v>
      </c>
      <c r="E63" s="112" t="s">
        <v>61</v>
      </c>
      <c r="F63" s="112" t="s">
        <v>443</v>
      </c>
      <c r="G63" s="150" t="e">
        <f t="shared" si="0"/>
        <v>#VALUE!</v>
      </c>
      <c r="H63" s="151" t="e">
        <f t="shared" si="1"/>
        <v>#VALUE!</v>
      </c>
    </row>
    <row r="64" spans="1:8" ht="27.75" customHeight="1">
      <c r="A64" s="104" t="s">
        <v>4</v>
      </c>
      <c r="B64" s="35">
        <v>1032</v>
      </c>
      <c r="C64" s="112" t="s">
        <v>61</v>
      </c>
      <c r="D64" s="112">
        <f t="shared" ref="D64:D67" si="3">F64</f>
        <v>-62.4</v>
      </c>
      <c r="E64" s="112" t="s">
        <v>61</v>
      </c>
      <c r="F64" s="112">
        <v>-62.4</v>
      </c>
      <c r="G64" s="150" t="e">
        <f t="shared" si="0"/>
        <v>#VALUE!</v>
      </c>
      <c r="H64" s="151" t="e">
        <f t="shared" si="1"/>
        <v>#VALUE!</v>
      </c>
    </row>
    <row r="65" spans="1:8" ht="27.75" customHeight="1">
      <c r="A65" s="104" t="s">
        <v>5</v>
      </c>
      <c r="B65" s="35">
        <v>1033</v>
      </c>
      <c r="C65" s="112" t="s">
        <v>61</v>
      </c>
      <c r="D65" s="112">
        <f t="shared" si="3"/>
        <v>-12.5</v>
      </c>
      <c r="E65" s="112" t="s">
        <v>61</v>
      </c>
      <c r="F65" s="112">
        <v>-12.5</v>
      </c>
      <c r="G65" s="150" t="e">
        <f t="shared" si="0"/>
        <v>#VALUE!</v>
      </c>
      <c r="H65" s="151" t="e">
        <f t="shared" si="1"/>
        <v>#VALUE!</v>
      </c>
    </row>
    <row r="66" spans="1:8" ht="27.75" customHeight="1">
      <c r="A66" s="104" t="s">
        <v>6</v>
      </c>
      <c r="B66" s="35">
        <v>1034</v>
      </c>
      <c r="C66" s="112" t="s">
        <v>61</v>
      </c>
      <c r="D66" s="112" t="str">
        <f t="shared" si="3"/>
        <v>(    )</v>
      </c>
      <c r="E66" s="112" t="s">
        <v>61</v>
      </c>
      <c r="F66" s="112" t="s">
        <v>61</v>
      </c>
      <c r="G66" s="150" t="e">
        <f t="shared" si="0"/>
        <v>#VALUE!</v>
      </c>
      <c r="H66" s="151" t="e">
        <f t="shared" si="1"/>
        <v>#VALUE!</v>
      </c>
    </row>
    <row r="67" spans="1:8" ht="27.75" customHeight="1">
      <c r="A67" s="104" t="s">
        <v>167</v>
      </c>
      <c r="B67" s="35">
        <v>1035</v>
      </c>
      <c r="C67" s="112" t="s">
        <v>61</v>
      </c>
      <c r="D67" s="112" t="str">
        <f t="shared" si="3"/>
        <v>-</v>
      </c>
      <c r="E67" s="112">
        <v>-13507</v>
      </c>
      <c r="F67" s="112" t="s">
        <v>443</v>
      </c>
      <c r="G67" s="150" t="e">
        <f t="shared" si="0"/>
        <v>#VALUE!</v>
      </c>
      <c r="H67" s="151" t="e">
        <f t="shared" si="1"/>
        <v>#VALUE!</v>
      </c>
    </row>
    <row r="68" spans="1:8" ht="47.25" customHeight="1">
      <c r="A68" s="36" t="s">
        <v>3</v>
      </c>
      <c r="B68" s="35">
        <v>1100</v>
      </c>
      <c r="C68" s="113">
        <f>SUM(C45,C52,C53,C59,C62)</f>
        <v>0</v>
      </c>
      <c r="D68" s="113">
        <f>SUM(D45,D52,D53,D59,D62)</f>
        <v>-342.89999999999634</v>
      </c>
      <c r="E68" s="113">
        <f>SUM(E45,E52,E53,E59,E62)</f>
        <v>-121</v>
      </c>
      <c r="F68" s="113">
        <f>SUM(F45,F52,F53,F59,F62)</f>
        <v>-342.89999999999634</v>
      </c>
      <c r="G68" s="148">
        <f t="shared" si="0"/>
        <v>-221.89999999999634</v>
      </c>
      <c r="H68" s="149">
        <f t="shared" si="1"/>
        <v>283.38842975206313</v>
      </c>
    </row>
    <row r="69" spans="1:8" ht="27.75" customHeight="1">
      <c r="A69" s="36" t="s">
        <v>163</v>
      </c>
      <c r="B69" s="49">
        <v>1130</v>
      </c>
      <c r="C69" s="113"/>
      <c r="D69" s="113"/>
      <c r="E69" s="113"/>
      <c r="F69" s="113"/>
      <c r="G69" s="148">
        <f t="shared" si="0"/>
        <v>0</v>
      </c>
      <c r="H69" s="149" t="e">
        <f t="shared" si="1"/>
        <v>#DIV/0!</v>
      </c>
    </row>
    <row r="70" spans="1:8" ht="27.75" customHeight="1">
      <c r="A70" s="34" t="s">
        <v>164</v>
      </c>
      <c r="B70" s="49">
        <v>1140</v>
      </c>
      <c r="C70" s="113" t="s">
        <v>61</v>
      </c>
      <c r="D70" s="113" t="s">
        <v>61</v>
      </c>
      <c r="E70" s="112" t="s">
        <v>61</v>
      </c>
      <c r="F70" s="112" t="s">
        <v>61</v>
      </c>
      <c r="G70" s="148" t="e">
        <f t="shared" si="0"/>
        <v>#VALUE!</v>
      </c>
      <c r="H70" s="149" t="e">
        <f t="shared" si="1"/>
        <v>#VALUE!</v>
      </c>
    </row>
    <row r="71" spans="1:8" ht="27.75" customHeight="1">
      <c r="A71" s="36" t="s">
        <v>165</v>
      </c>
      <c r="B71" s="49">
        <v>1150</v>
      </c>
      <c r="C71" s="113"/>
      <c r="D71" s="113">
        <v>807.3</v>
      </c>
      <c r="E71" s="113">
        <v>121</v>
      </c>
      <c r="F71" s="113">
        <v>807.3</v>
      </c>
      <c r="G71" s="148">
        <f t="shared" si="0"/>
        <v>686.3</v>
      </c>
      <c r="H71" s="149">
        <f t="shared" si="1"/>
        <v>667.19008264462798</v>
      </c>
    </row>
    <row r="72" spans="1:8" ht="27.75" customHeight="1">
      <c r="A72" s="36" t="s">
        <v>166</v>
      </c>
      <c r="B72" s="49">
        <v>1160</v>
      </c>
      <c r="C72" s="113" t="s">
        <v>61</v>
      </c>
      <c r="D72" s="113" t="s">
        <v>61</v>
      </c>
      <c r="E72" s="112" t="s">
        <v>61</v>
      </c>
      <c r="F72" s="112" t="s">
        <v>61</v>
      </c>
      <c r="G72" s="148" t="e">
        <f t="shared" si="0"/>
        <v>#VALUE!</v>
      </c>
      <c r="H72" s="149" t="e">
        <f t="shared" si="1"/>
        <v>#VALUE!</v>
      </c>
    </row>
    <row r="73" spans="1:8" ht="28.5" customHeight="1">
      <c r="A73" s="36" t="s">
        <v>33</v>
      </c>
      <c r="B73" s="49">
        <v>1170</v>
      </c>
      <c r="C73" s="113">
        <f>SUM(C68, C69:C72)</f>
        <v>0</v>
      </c>
      <c r="D73" s="113">
        <f>SUM(D68, D69:D72)</f>
        <v>464.40000000000362</v>
      </c>
      <c r="E73" s="113">
        <f>SUM(E68, E69:E72)</f>
        <v>0</v>
      </c>
      <c r="F73" s="113">
        <f>SUM(F68, F69:F72)</f>
        <v>464.40000000000362</v>
      </c>
      <c r="G73" s="148">
        <f t="shared" si="0"/>
        <v>464.40000000000362</v>
      </c>
      <c r="H73" s="149" t="e">
        <f t="shared" si="1"/>
        <v>#DIV/0!</v>
      </c>
    </row>
    <row r="74" spans="1:8" ht="27.75" customHeight="1">
      <c r="A74" s="34" t="s">
        <v>64</v>
      </c>
      <c r="B74" s="35">
        <v>1180</v>
      </c>
      <c r="C74" s="112" t="s">
        <v>61</v>
      </c>
      <c r="D74" s="112" t="s">
        <v>61</v>
      </c>
      <c r="E74" s="112" t="s">
        <v>61</v>
      </c>
      <c r="F74" s="112" t="s">
        <v>61</v>
      </c>
      <c r="G74" s="150" t="e">
        <f t="shared" si="0"/>
        <v>#VALUE!</v>
      </c>
      <c r="H74" s="151" t="e">
        <f t="shared" si="1"/>
        <v>#VALUE!</v>
      </c>
    </row>
    <row r="75" spans="1:8" ht="27" customHeight="1">
      <c r="A75" s="34" t="s">
        <v>65</v>
      </c>
      <c r="B75" s="35">
        <v>1181</v>
      </c>
      <c r="C75" s="112"/>
      <c r="D75" s="112"/>
      <c r="E75" s="112"/>
      <c r="F75" s="112"/>
      <c r="G75" s="148">
        <f t="shared" si="0"/>
        <v>0</v>
      </c>
      <c r="H75" s="151" t="e">
        <f t="shared" si="1"/>
        <v>#DIV/0!</v>
      </c>
    </row>
    <row r="76" spans="1:8" ht="28.5" customHeight="1">
      <c r="A76" s="36" t="s">
        <v>105</v>
      </c>
      <c r="B76" s="35">
        <v>1200</v>
      </c>
      <c r="C76" s="113">
        <f>SUM(C73:C75)</f>
        <v>0</v>
      </c>
      <c r="D76" s="113">
        <f>SUM(D73:D75)</f>
        <v>464.40000000000362</v>
      </c>
      <c r="E76" s="113">
        <f>SUM(E73:E75)</f>
        <v>0</v>
      </c>
      <c r="F76" s="113">
        <f>SUM(F73:F75)</f>
        <v>464.40000000000362</v>
      </c>
      <c r="G76" s="148">
        <f t="shared" si="0"/>
        <v>464.40000000000362</v>
      </c>
      <c r="H76" s="149" t="e">
        <f t="shared" si="1"/>
        <v>#DIV/0!</v>
      </c>
    </row>
    <row r="77" spans="1:8" ht="35.25" customHeight="1">
      <c r="A77" s="34" t="s">
        <v>108</v>
      </c>
      <c r="B77" s="35">
        <v>1201</v>
      </c>
      <c r="C77" s="112"/>
      <c r="D77" s="112"/>
      <c r="E77" s="112"/>
      <c r="F77" s="112"/>
      <c r="G77" s="150">
        <f t="shared" si="0"/>
        <v>0</v>
      </c>
      <c r="H77" s="151" t="e">
        <f t="shared" si="1"/>
        <v>#DIV/0!</v>
      </c>
    </row>
    <row r="78" spans="1:8" ht="33" customHeight="1">
      <c r="A78" s="34" t="s">
        <v>109</v>
      </c>
      <c r="B78" s="35">
        <v>1202</v>
      </c>
      <c r="C78" s="112" t="s">
        <v>61</v>
      </c>
      <c r="D78" s="112" t="s">
        <v>61</v>
      </c>
      <c r="E78" s="112" t="s">
        <v>61</v>
      </c>
      <c r="F78" s="112" t="s">
        <v>61</v>
      </c>
      <c r="G78" s="150" t="e">
        <f t="shared" si="0"/>
        <v>#VALUE!</v>
      </c>
      <c r="H78" s="151" t="e">
        <f t="shared" si="1"/>
        <v>#VALUE!</v>
      </c>
    </row>
    <row r="79" spans="1:8" ht="33" customHeight="1">
      <c r="A79" s="36" t="s">
        <v>260</v>
      </c>
      <c r="B79" s="49">
        <v>1210</v>
      </c>
      <c r="C79" s="113">
        <f>SUM(C45,C59,C69,C71,C75)</f>
        <v>0</v>
      </c>
      <c r="D79" s="113">
        <f>SUM(D45,D59,D69,D71,D75)</f>
        <v>30356.400000000001</v>
      </c>
      <c r="E79" s="113">
        <f>SUM(E45,E59,E69,E71,E75)</f>
        <v>31793</v>
      </c>
      <c r="F79" s="113">
        <f>SUM(F45,F59,F69,F71,F75)</f>
        <v>30356.400000000001</v>
      </c>
      <c r="G79" s="150">
        <f t="shared" si="0"/>
        <v>-1436.5999999999985</v>
      </c>
      <c r="H79" s="151">
        <f t="shared" si="1"/>
        <v>95.481395275689621</v>
      </c>
    </row>
    <row r="80" spans="1:8" ht="33" customHeight="1">
      <c r="A80" s="36" t="s">
        <v>261</v>
      </c>
      <c r="B80" s="49">
        <v>1220</v>
      </c>
      <c r="C80" s="113">
        <f>SUM(C46,C53,C62,C70,C72,C74)</f>
        <v>0</v>
      </c>
      <c r="D80" s="113">
        <f>SUM(D46,D53,D62,D70,D72,D74)</f>
        <v>-30356.400000000001</v>
      </c>
      <c r="E80" s="113">
        <f>SUM(E46,E53,E62,E70,E72,E74)</f>
        <v>-31793</v>
      </c>
      <c r="F80" s="113">
        <f>SUM(F46,F53,F62,F70,F72,F74)</f>
        <v>-30356.400000000001</v>
      </c>
      <c r="G80" s="150">
        <f t="shared" si="0"/>
        <v>1436.5999999999985</v>
      </c>
      <c r="H80" s="151">
        <f t="shared" si="1"/>
        <v>95.481395275689621</v>
      </c>
    </row>
    <row r="81" spans="1:8" ht="24.95" customHeight="1">
      <c r="A81" s="263" t="s">
        <v>210</v>
      </c>
      <c r="B81" s="263"/>
      <c r="C81" s="263"/>
      <c r="D81" s="263"/>
      <c r="E81" s="263"/>
      <c r="F81" s="263"/>
      <c r="G81" s="263"/>
      <c r="H81" s="263"/>
    </row>
    <row r="82" spans="1:8" ht="69" customHeight="1">
      <c r="A82" s="37" t="s">
        <v>130</v>
      </c>
      <c r="B82" s="49">
        <v>2110</v>
      </c>
      <c r="C82" s="113">
        <f>SUM(C83:C86)</f>
        <v>0</v>
      </c>
      <c r="D82" s="113">
        <f>SUM(D83:D86)</f>
        <v>-264.10000000000002</v>
      </c>
      <c r="E82" s="113">
        <f>SUM(E83:E86)</f>
        <v>-286.89999999999998</v>
      </c>
      <c r="F82" s="113">
        <f>SUM(F83:F86)</f>
        <v>-264.10000000000002</v>
      </c>
      <c r="G82" s="148">
        <f>F82-F82</f>
        <v>0</v>
      </c>
      <c r="H82" s="148">
        <f>(F82/E82)*100</f>
        <v>92.052980132450344</v>
      </c>
    </row>
    <row r="83" spans="1:8" ht="44.25" customHeight="1">
      <c r="A83" s="104" t="s">
        <v>123</v>
      </c>
      <c r="B83" s="35">
        <v>2111</v>
      </c>
      <c r="C83" s="112" t="s">
        <v>61</v>
      </c>
      <c r="D83" s="112" t="s">
        <v>61</v>
      </c>
      <c r="E83" s="112" t="s">
        <v>61</v>
      </c>
      <c r="F83" s="112" t="s">
        <v>61</v>
      </c>
      <c r="G83" s="150" t="e">
        <f t="shared" ref="G83:G98" si="4">F83-F83</f>
        <v>#VALUE!</v>
      </c>
      <c r="H83" s="150" t="e">
        <f t="shared" ref="H83:H98" si="5">(F83/E83)*100</f>
        <v>#VALUE!</v>
      </c>
    </row>
    <row r="84" spans="1:8" ht="45.75" customHeight="1">
      <c r="A84" s="38" t="s">
        <v>124</v>
      </c>
      <c r="B84" s="35">
        <v>2112</v>
      </c>
      <c r="C84" s="112" t="s">
        <v>61</v>
      </c>
      <c r="D84" s="112" t="s">
        <v>61</v>
      </c>
      <c r="E84" s="112" t="s">
        <v>61</v>
      </c>
      <c r="F84" s="112" t="s">
        <v>61</v>
      </c>
      <c r="G84" s="150" t="e">
        <f t="shared" si="4"/>
        <v>#VALUE!</v>
      </c>
      <c r="H84" s="150" t="e">
        <f t="shared" si="5"/>
        <v>#VALUE!</v>
      </c>
    </row>
    <row r="85" spans="1:8" ht="28.5" customHeight="1">
      <c r="A85" s="104" t="s">
        <v>134</v>
      </c>
      <c r="B85" s="35">
        <v>2113</v>
      </c>
      <c r="C85" s="112" t="s">
        <v>61</v>
      </c>
      <c r="D85" s="112">
        <v>-264.10000000000002</v>
      </c>
      <c r="E85" s="112">
        <v>-286.89999999999998</v>
      </c>
      <c r="F85" s="112">
        <v>-264.10000000000002</v>
      </c>
      <c r="G85" s="150">
        <f t="shared" si="4"/>
        <v>0</v>
      </c>
      <c r="H85" s="150">
        <f t="shared" si="5"/>
        <v>92.052980132450344</v>
      </c>
    </row>
    <row r="86" spans="1:8" ht="33" customHeight="1">
      <c r="A86" s="104" t="s">
        <v>99</v>
      </c>
      <c r="B86" s="35">
        <v>2114</v>
      </c>
      <c r="C86" s="112" t="s">
        <v>61</v>
      </c>
      <c r="D86" s="112" t="s">
        <v>61</v>
      </c>
      <c r="E86" s="112" t="s">
        <v>61</v>
      </c>
      <c r="F86" s="112" t="s">
        <v>61</v>
      </c>
      <c r="G86" s="150" t="e">
        <f t="shared" si="4"/>
        <v>#VALUE!</v>
      </c>
      <c r="H86" s="150" t="e">
        <f t="shared" si="5"/>
        <v>#VALUE!</v>
      </c>
    </row>
    <row r="87" spans="1:8" ht="43.5" customHeight="1">
      <c r="A87" s="40" t="s">
        <v>131</v>
      </c>
      <c r="B87" s="105">
        <v>2120</v>
      </c>
      <c r="C87" s="113">
        <f>SUM(C88:C93)</f>
        <v>0</v>
      </c>
      <c r="D87" s="113">
        <f>SUM(D88:D93)</f>
        <v>-3169.3</v>
      </c>
      <c r="E87" s="113">
        <f>SUM(E88:E93)</f>
        <v>-3442.6</v>
      </c>
      <c r="F87" s="113">
        <f>SUM(F88:F93)</f>
        <v>-3169.3</v>
      </c>
      <c r="G87" s="148">
        <f t="shared" si="4"/>
        <v>0</v>
      </c>
      <c r="H87" s="148">
        <f t="shared" si="5"/>
        <v>92.061232789170987</v>
      </c>
    </row>
    <row r="88" spans="1:8" ht="36" customHeight="1">
      <c r="A88" s="38" t="s">
        <v>89</v>
      </c>
      <c r="B88" s="51">
        <v>2121</v>
      </c>
      <c r="C88" s="112" t="s">
        <v>61</v>
      </c>
      <c r="D88" s="112" t="s">
        <v>61</v>
      </c>
      <c r="E88" s="112" t="s">
        <v>61</v>
      </c>
      <c r="F88" s="112" t="s">
        <v>61</v>
      </c>
      <c r="G88" s="150" t="e">
        <f t="shared" si="4"/>
        <v>#VALUE!</v>
      </c>
      <c r="H88" s="150" t="e">
        <f t="shared" si="5"/>
        <v>#VALUE!</v>
      </c>
    </row>
    <row r="89" spans="1:8" ht="33.75" customHeight="1">
      <c r="A89" s="104" t="s">
        <v>30</v>
      </c>
      <c r="B89" s="51">
        <v>2122</v>
      </c>
      <c r="C89" s="112" t="s">
        <v>61</v>
      </c>
      <c r="D89" s="112">
        <v>-3169.3</v>
      </c>
      <c r="E89" s="112">
        <v>-3442.6</v>
      </c>
      <c r="F89" s="112">
        <v>-3169.3</v>
      </c>
      <c r="G89" s="150">
        <f t="shared" si="4"/>
        <v>0</v>
      </c>
      <c r="H89" s="150">
        <f t="shared" si="5"/>
        <v>92.061232789170987</v>
      </c>
    </row>
    <row r="90" spans="1:8" ht="31.5" customHeight="1">
      <c r="A90" s="104" t="s">
        <v>103</v>
      </c>
      <c r="B90" s="51">
        <v>2123</v>
      </c>
      <c r="C90" s="112" t="s">
        <v>61</v>
      </c>
      <c r="D90" s="112" t="s">
        <v>61</v>
      </c>
      <c r="E90" s="112" t="s">
        <v>61</v>
      </c>
      <c r="F90" s="112" t="s">
        <v>61</v>
      </c>
      <c r="G90" s="150" t="e">
        <f t="shared" si="4"/>
        <v>#VALUE!</v>
      </c>
      <c r="H90" s="150" t="e">
        <f t="shared" si="5"/>
        <v>#VALUE!</v>
      </c>
    </row>
    <row r="91" spans="1:8" ht="31.5" customHeight="1">
      <c r="A91" s="104" t="s">
        <v>104</v>
      </c>
      <c r="B91" s="51">
        <v>2124</v>
      </c>
      <c r="C91" s="112" t="s">
        <v>61</v>
      </c>
      <c r="D91" s="112" t="s">
        <v>61</v>
      </c>
      <c r="E91" s="112" t="s">
        <v>61</v>
      </c>
      <c r="F91" s="112" t="s">
        <v>61</v>
      </c>
      <c r="G91" s="150" t="e">
        <f t="shared" si="4"/>
        <v>#VALUE!</v>
      </c>
      <c r="H91" s="150" t="e">
        <f t="shared" si="5"/>
        <v>#VALUE!</v>
      </c>
    </row>
    <row r="92" spans="1:8" ht="96.75" customHeight="1">
      <c r="A92" s="104" t="s">
        <v>262</v>
      </c>
      <c r="B92" s="51">
        <v>2125</v>
      </c>
      <c r="C92" s="112" t="s">
        <v>61</v>
      </c>
      <c r="D92" s="112" t="s">
        <v>61</v>
      </c>
      <c r="E92" s="112" t="s">
        <v>61</v>
      </c>
      <c r="F92" s="112" t="s">
        <v>61</v>
      </c>
      <c r="G92" s="150" t="e">
        <f t="shared" si="4"/>
        <v>#VALUE!</v>
      </c>
      <c r="H92" s="150" t="e">
        <f t="shared" si="5"/>
        <v>#VALUE!</v>
      </c>
    </row>
    <row r="93" spans="1:8" ht="31.5" customHeight="1">
      <c r="A93" s="104" t="s">
        <v>99</v>
      </c>
      <c r="B93" s="51">
        <v>2126</v>
      </c>
      <c r="C93" s="112" t="s">
        <v>61</v>
      </c>
      <c r="D93" s="112" t="s">
        <v>61</v>
      </c>
      <c r="E93" s="112" t="s">
        <v>61</v>
      </c>
      <c r="F93" s="112" t="s">
        <v>61</v>
      </c>
      <c r="G93" s="150" t="e">
        <f t="shared" si="4"/>
        <v>#VALUE!</v>
      </c>
      <c r="H93" s="150" t="e">
        <f t="shared" si="5"/>
        <v>#VALUE!</v>
      </c>
    </row>
    <row r="94" spans="1:8" ht="48" customHeight="1">
      <c r="A94" s="37" t="s">
        <v>132</v>
      </c>
      <c r="B94" s="105">
        <v>2130</v>
      </c>
      <c r="C94" s="113">
        <f>SUM(C95:C97)</f>
        <v>0</v>
      </c>
      <c r="D94" s="113">
        <f>SUM(D95:D97)</f>
        <v>-3981.2000000000003</v>
      </c>
      <c r="E94" s="113">
        <f>SUM(E95:E97)</f>
        <v>-4515.2</v>
      </c>
      <c r="F94" s="113">
        <f>SUM(F95:F97)</f>
        <v>-3981.2000000000003</v>
      </c>
      <c r="G94" s="148">
        <f t="shared" si="4"/>
        <v>0</v>
      </c>
      <c r="H94" s="148">
        <f t="shared" si="5"/>
        <v>88.173281360737079</v>
      </c>
    </row>
    <row r="95" spans="1:8" ht="33" customHeight="1">
      <c r="A95" s="104" t="s">
        <v>100</v>
      </c>
      <c r="B95" s="51">
        <v>2131</v>
      </c>
      <c r="C95" s="112" t="s">
        <v>61</v>
      </c>
      <c r="D95" s="112" t="s">
        <v>61</v>
      </c>
      <c r="E95" s="112" t="s">
        <v>61</v>
      </c>
      <c r="F95" s="112" t="s">
        <v>61</v>
      </c>
      <c r="G95" s="150" t="e">
        <f t="shared" si="4"/>
        <v>#VALUE!</v>
      </c>
      <c r="H95" s="150" t="e">
        <f t="shared" si="5"/>
        <v>#VALUE!</v>
      </c>
    </row>
    <row r="96" spans="1:8" ht="44.25" customHeight="1">
      <c r="A96" s="104" t="s">
        <v>101</v>
      </c>
      <c r="B96" s="51">
        <v>2132</v>
      </c>
      <c r="C96" s="112" t="s">
        <v>61</v>
      </c>
      <c r="D96" s="112">
        <v>-3672.8</v>
      </c>
      <c r="E96" s="112">
        <v>-4192</v>
      </c>
      <c r="F96" s="112">
        <v>-3672.8</v>
      </c>
      <c r="G96" s="150">
        <f t="shared" si="4"/>
        <v>0</v>
      </c>
      <c r="H96" s="150">
        <f t="shared" si="5"/>
        <v>87.614503816793899</v>
      </c>
    </row>
    <row r="97" spans="1:8" ht="35.25" customHeight="1">
      <c r="A97" s="104" t="s">
        <v>102</v>
      </c>
      <c r="B97" s="51">
        <v>2133</v>
      </c>
      <c r="C97" s="112" t="s">
        <v>61</v>
      </c>
      <c r="D97" s="112">
        <v>-308.39999999999998</v>
      </c>
      <c r="E97" s="112">
        <v>-323.2</v>
      </c>
      <c r="F97" s="112">
        <v>-308.39999999999998</v>
      </c>
      <c r="G97" s="150">
        <f t="shared" si="4"/>
        <v>0</v>
      </c>
      <c r="H97" s="150">
        <f t="shared" si="5"/>
        <v>95.420792079207914</v>
      </c>
    </row>
    <row r="98" spans="1:8" ht="30.75" customHeight="1">
      <c r="A98" s="40" t="s">
        <v>127</v>
      </c>
      <c r="B98" s="105">
        <v>2200</v>
      </c>
      <c r="C98" s="113">
        <f>SUM(C82+C87+C94)</f>
        <v>0</v>
      </c>
      <c r="D98" s="113">
        <f>SUM(D82+D87+D94)</f>
        <v>-7414.6</v>
      </c>
      <c r="E98" s="113">
        <f>SUM(E82+E87+E94)</f>
        <v>-8244.7000000000007</v>
      </c>
      <c r="F98" s="113">
        <f>SUM(F82+F87+F94)</f>
        <v>-7414.6</v>
      </c>
      <c r="G98" s="148">
        <f t="shared" si="4"/>
        <v>0</v>
      </c>
      <c r="H98" s="148">
        <f t="shared" si="5"/>
        <v>89.931713706987509</v>
      </c>
    </row>
    <row r="99" spans="1:8" ht="24.95" customHeight="1">
      <c r="A99" s="263" t="s">
        <v>211</v>
      </c>
      <c r="B99" s="273"/>
      <c r="C99" s="263"/>
      <c r="D99" s="263"/>
      <c r="E99" s="263"/>
      <c r="F99" s="263"/>
      <c r="G99" s="263"/>
      <c r="H99" s="263"/>
    </row>
    <row r="100" spans="1:8" ht="46.5" customHeight="1">
      <c r="A100" s="134" t="s">
        <v>43</v>
      </c>
      <c r="B100" s="105"/>
      <c r="C100" s="58"/>
      <c r="D100" s="58"/>
      <c r="E100" s="58"/>
      <c r="F100" s="58"/>
      <c r="G100" s="58"/>
      <c r="H100" s="58"/>
    </row>
    <row r="101" spans="1:8" ht="42.75" customHeight="1">
      <c r="A101" s="36" t="s">
        <v>84</v>
      </c>
      <c r="B101" s="49">
        <v>3000</v>
      </c>
      <c r="C101" s="58">
        <f>SUM(C102:C105)</f>
        <v>0</v>
      </c>
      <c r="D101" s="58">
        <f>SUM(D102:D105)</f>
        <v>29602.1</v>
      </c>
      <c r="E101" s="58">
        <f>SUM(E102:E105)</f>
        <v>31672</v>
      </c>
      <c r="F101" s="58">
        <f>SUM(F102:F105)</f>
        <v>29602.1</v>
      </c>
      <c r="G101" s="152">
        <f>F101-E101</f>
        <v>-2069.9000000000015</v>
      </c>
      <c r="H101" s="152">
        <f>(F101/E101)*100</f>
        <v>93.464574387471572</v>
      </c>
    </row>
    <row r="102" spans="1:8" ht="51.75" customHeight="1">
      <c r="A102" s="34" t="s">
        <v>112</v>
      </c>
      <c r="B102" s="35">
        <v>3010</v>
      </c>
      <c r="C102" s="57"/>
      <c r="D102" s="57"/>
      <c r="E102" s="57"/>
      <c r="F102" s="57"/>
      <c r="G102" s="152">
        <f t="shared" ref="G102:G147" si="6">F102-E102</f>
        <v>0</v>
      </c>
      <c r="H102" s="153" t="e">
        <f t="shared" ref="H102:H147" si="7">(F102/E102)*100</f>
        <v>#DIV/0!</v>
      </c>
    </row>
    <row r="103" spans="1:8" ht="27.75" customHeight="1">
      <c r="A103" s="34" t="s">
        <v>113</v>
      </c>
      <c r="B103" s="35">
        <v>3020</v>
      </c>
      <c r="C103" s="57"/>
      <c r="D103" s="57">
        <v>27633.1</v>
      </c>
      <c r="E103" s="57">
        <v>29350</v>
      </c>
      <c r="F103" s="57">
        <v>27633.1</v>
      </c>
      <c r="G103" s="152">
        <f t="shared" si="6"/>
        <v>-1716.9000000000015</v>
      </c>
      <c r="H103" s="153">
        <f t="shared" si="7"/>
        <v>94.150255536626915</v>
      </c>
    </row>
    <row r="104" spans="1:8" ht="49.5" customHeight="1">
      <c r="A104" s="137" t="s">
        <v>137</v>
      </c>
      <c r="B104" s="35">
        <v>3030</v>
      </c>
      <c r="C104" s="57"/>
      <c r="D104" s="57"/>
      <c r="E104" s="57"/>
      <c r="F104" s="57"/>
      <c r="G104" s="152">
        <f t="shared" si="6"/>
        <v>0</v>
      </c>
      <c r="H104" s="153" t="e">
        <f t="shared" si="7"/>
        <v>#DIV/0!</v>
      </c>
    </row>
    <row r="105" spans="1:8" ht="34.5" customHeight="1">
      <c r="A105" s="104" t="s">
        <v>135</v>
      </c>
      <c r="B105" s="35">
        <v>3040</v>
      </c>
      <c r="C105" s="57"/>
      <c r="D105" s="57">
        <v>1969</v>
      </c>
      <c r="E105" s="57">
        <v>2322</v>
      </c>
      <c r="F105" s="57">
        <v>1969</v>
      </c>
      <c r="G105" s="152">
        <f t="shared" si="6"/>
        <v>-353</v>
      </c>
      <c r="H105" s="153">
        <f t="shared" si="7"/>
        <v>84.797588285960373</v>
      </c>
    </row>
    <row r="106" spans="1:8" ht="45" customHeight="1">
      <c r="A106" s="36" t="s">
        <v>85</v>
      </c>
      <c r="B106" s="49">
        <v>3100</v>
      </c>
      <c r="C106" s="58">
        <f>SUM(C107:C109,C117,C118)</f>
        <v>0</v>
      </c>
      <c r="D106" s="58">
        <f>SUM(D107:D109,D117,D118)</f>
        <v>-29458.7</v>
      </c>
      <c r="E106" s="58">
        <f>SUM(E107:E109,E117,E118)</f>
        <v>-31672</v>
      </c>
      <c r="F106" s="58">
        <f>SUM(F107:F109,F117,F118)</f>
        <v>-29458.7</v>
      </c>
      <c r="G106" s="152">
        <f t="shared" si="6"/>
        <v>2213.2999999999993</v>
      </c>
      <c r="H106" s="152">
        <f t="shared" si="7"/>
        <v>93.011808537509481</v>
      </c>
    </row>
    <row r="107" spans="1:8" ht="42" customHeight="1">
      <c r="A107" s="104" t="s">
        <v>86</v>
      </c>
      <c r="B107" s="35">
        <v>3110</v>
      </c>
      <c r="C107" s="58"/>
      <c r="D107" s="57">
        <f>F107</f>
        <v>-6729.3</v>
      </c>
      <c r="E107" s="57">
        <v>-8441.1</v>
      </c>
      <c r="F107" s="57">
        <v>-6729.3</v>
      </c>
      <c r="G107" s="152">
        <f t="shared" si="6"/>
        <v>1711.8000000000002</v>
      </c>
      <c r="H107" s="153">
        <f t="shared" si="7"/>
        <v>79.720652521590779</v>
      </c>
    </row>
    <row r="108" spans="1:8" ht="36.75" customHeight="1">
      <c r="A108" s="104" t="s">
        <v>87</v>
      </c>
      <c r="B108" s="35">
        <v>3120</v>
      </c>
      <c r="C108" s="58"/>
      <c r="D108" s="57">
        <f t="shared" ref="D108:D109" si="8">F108</f>
        <v>-14686.6</v>
      </c>
      <c r="E108" s="57">
        <v>-14986.5</v>
      </c>
      <c r="F108" s="57">
        <v>-14686.6</v>
      </c>
      <c r="G108" s="152">
        <f t="shared" si="6"/>
        <v>299.89999999999964</v>
      </c>
      <c r="H108" s="153">
        <f t="shared" si="7"/>
        <v>97.998865645747841</v>
      </c>
    </row>
    <row r="109" spans="1:8" ht="48.75" customHeight="1">
      <c r="A109" s="131" t="s">
        <v>88</v>
      </c>
      <c r="B109" s="129">
        <v>3130</v>
      </c>
      <c r="C109" s="130">
        <f>SUM(C110:C116)</f>
        <v>0</v>
      </c>
      <c r="D109" s="57">
        <f t="shared" si="8"/>
        <v>-7139.2000000000007</v>
      </c>
      <c r="E109" s="130">
        <f>SUM(E110:E116)</f>
        <v>-3442.5</v>
      </c>
      <c r="F109" s="130">
        <f>SUM(F110:F116)</f>
        <v>-7139.2000000000007</v>
      </c>
      <c r="G109" s="152">
        <f t="shared" si="6"/>
        <v>-3696.7000000000007</v>
      </c>
      <c r="H109" s="154">
        <f t="shared" si="7"/>
        <v>207.38416848220771</v>
      </c>
    </row>
    <row r="110" spans="1:8" ht="30" customHeight="1">
      <c r="A110" s="104" t="s">
        <v>89</v>
      </c>
      <c r="B110" s="35">
        <v>3131</v>
      </c>
      <c r="C110" s="58"/>
      <c r="D110" s="58"/>
      <c r="E110" s="58"/>
      <c r="F110" s="58"/>
      <c r="G110" s="152">
        <f t="shared" si="6"/>
        <v>0</v>
      </c>
      <c r="H110" s="153" t="e">
        <f t="shared" si="7"/>
        <v>#DIV/0!</v>
      </c>
    </row>
    <row r="111" spans="1:8" ht="30" customHeight="1">
      <c r="A111" s="104" t="s">
        <v>90</v>
      </c>
      <c r="B111" s="35">
        <v>3132</v>
      </c>
      <c r="C111" s="58"/>
      <c r="D111" s="58"/>
      <c r="E111" s="58"/>
      <c r="F111" s="58"/>
      <c r="G111" s="152">
        <f t="shared" si="6"/>
        <v>0</v>
      </c>
      <c r="H111" s="153" t="e">
        <f t="shared" si="7"/>
        <v>#DIV/0!</v>
      </c>
    </row>
    <row r="112" spans="1:8" ht="30" customHeight="1">
      <c r="A112" s="104" t="s">
        <v>30</v>
      </c>
      <c r="B112" s="35">
        <v>3133</v>
      </c>
      <c r="C112" s="58"/>
      <c r="D112" s="57">
        <v>-3309.4</v>
      </c>
      <c r="E112" s="57">
        <v>-3442.5</v>
      </c>
      <c r="F112" s="57">
        <v>-3309.4</v>
      </c>
      <c r="G112" s="152">
        <f t="shared" si="6"/>
        <v>133.09999999999991</v>
      </c>
      <c r="H112" s="153">
        <f t="shared" si="7"/>
        <v>96.133623819898332</v>
      </c>
    </row>
    <row r="113" spans="1:8" ht="30" customHeight="1">
      <c r="A113" s="104" t="s">
        <v>103</v>
      </c>
      <c r="B113" s="35">
        <v>3134</v>
      </c>
      <c r="C113" s="58"/>
      <c r="D113" s="58"/>
      <c r="E113" s="58"/>
      <c r="F113" s="58"/>
      <c r="G113" s="152">
        <f t="shared" si="6"/>
        <v>0</v>
      </c>
      <c r="H113" s="153" t="e">
        <f t="shared" si="7"/>
        <v>#DIV/0!</v>
      </c>
    </row>
    <row r="114" spans="1:8" ht="30" customHeight="1">
      <c r="A114" s="104" t="s">
        <v>104</v>
      </c>
      <c r="B114" s="35">
        <v>3135</v>
      </c>
      <c r="C114" s="58"/>
      <c r="D114" s="58"/>
      <c r="E114" s="58"/>
      <c r="F114" s="58"/>
      <c r="G114" s="152">
        <f t="shared" si="6"/>
        <v>0</v>
      </c>
      <c r="H114" s="153" t="e">
        <f t="shared" si="7"/>
        <v>#DIV/0!</v>
      </c>
    </row>
    <row r="115" spans="1:8" ht="30" customHeight="1">
      <c r="A115" s="104" t="s">
        <v>134</v>
      </c>
      <c r="B115" s="35">
        <v>3136</v>
      </c>
      <c r="C115" s="58"/>
      <c r="D115" s="58"/>
      <c r="E115" s="58"/>
      <c r="F115" s="58"/>
      <c r="G115" s="152">
        <f t="shared" si="6"/>
        <v>0</v>
      </c>
      <c r="H115" s="153" t="e">
        <f t="shared" si="7"/>
        <v>#DIV/0!</v>
      </c>
    </row>
    <row r="116" spans="1:8" ht="42" customHeight="1">
      <c r="A116" s="104" t="s">
        <v>136</v>
      </c>
      <c r="B116" s="35">
        <v>3137</v>
      </c>
      <c r="C116" s="58"/>
      <c r="D116" s="57">
        <v>-3829.8</v>
      </c>
      <c r="E116" s="58"/>
      <c r="F116" s="57">
        <v>-3829.8</v>
      </c>
      <c r="G116" s="152">
        <f t="shared" si="6"/>
        <v>-3829.8</v>
      </c>
      <c r="H116" s="153" t="e">
        <f t="shared" si="7"/>
        <v>#DIV/0!</v>
      </c>
    </row>
    <row r="117" spans="1:8" ht="30.75" customHeight="1">
      <c r="A117" s="104" t="s">
        <v>32</v>
      </c>
      <c r="B117" s="35">
        <v>3138</v>
      </c>
      <c r="C117" s="58"/>
      <c r="D117" s="58"/>
      <c r="E117" s="57">
        <v>-4478.8999999999996</v>
      </c>
      <c r="F117" s="58"/>
      <c r="G117" s="152">
        <f t="shared" si="6"/>
        <v>4478.8999999999996</v>
      </c>
      <c r="H117" s="153">
        <f t="shared" si="7"/>
        <v>0</v>
      </c>
    </row>
    <row r="118" spans="1:8" ht="27.75" customHeight="1">
      <c r="A118" s="34" t="s">
        <v>111</v>
      </c>
      <c r="B118" s="35">
        <v>3139</v>
      </c>
      <c r="C118" s="57"/>
      <c r="D118" s="57">
        <v>-903.6</v>
      </c>
      <c r="E118" s="57">
        <v>-323</v>
      </c>
      <c r="F118" s="57">
        <v>-903.6</v>
      </c>
      <c r="G118" s="152">
        <f t="shared" si="6"/>
        <v>-580.6</v>
      </c>
      <c r="H118" s="153">
        <f t="shared" si="7"/>
        <v>279.75232198142413</v>
      </c>
    </row>
    <row r="119" spans="1:8" ht="51" customHeight="1">
      <c r="A119" s="127" t="s">
        <v>66</v>
      </c>
      <c r="B119" s="128">
        <v>3160</v>
      </c>
      <c r="C119" s="122">
        <f>SUM(C101,C106)</f>
        <v>0</v>
      </c>
      <c r="D119" s="122">
        <f>SUM(D101,D106)</f>
        <v>143.39999999999782</v>
      </c>
      <c r="E119" s="122">
        <f>SUM(E101,E106)</f>
        <v>0</v>
      </c>
      <c r="F119" s="122">
        <f>SUM(F101,F106)</f>
        <v>143.39999999999782</v>
      </c>
      <c r="G119" s="152">
        <f t="shared" si="6"/>
        <v>143.39999999999782</v>
      </c>
      <c r="H119" s="152" t="e">
        <f t="shared" si="7"/>
        <v>#DIV/0!</v>
      </c>
    </row>
    <row r="120" spans="1:8" ht="46.5" customHeight="1">
      <c r="A120" s="133" t="s">
        <v>44</v>
      </c>
      <c r="B120" s="111"/>
      <c r="C120" s="121"/>
      <c r="D120" s="121"/>
      <c r="E120" s="121"/>
      <c r="F120" s="121"/>
      <c r="G120" s="152"/>
      <c r="H120" s="152"/>
    </row>
    <row r="121" spans="1:8" ht="43.5" customHeight="1">
      <c r="A121" s="127" t="s">
        <v>91</v>
      </c>
      <c r="B121" s="128">
        <v>3200</v>
      </c>
      <c r="C121" s="122">
        <f>C122</f>
        <v>0</v>
      </c>
      <c r="D121" s="122">
        <f>D122</f>
        <v>4939</v>
      </c>
      <c r="E121" s="122">
        <f>E122</f>
        <v>4939</v>
      </c>
      <c r="F121" s="122">
        <f>F122</f>
        <v>4939</v>
      </c>
      <c r="G121" s="152">
        <f t="shared" si="6"/>
        <v>0</v>
      </c>
      <c r="H121" s="152">
        <f t="shared" si="7"/>
        <v>100</v>
      </c>
    </row>
    <row r="122" spans="1:8" ht="31.5" customHeight="1">
      <c r="A122" s="132" t="s">
        <v>207</v>
      </c>
      <c r="B122" s="111">
        <v>3210</v>
      </c>
      <c r="C122" s="121"/>
      <c r="D122" s="121">
        <v>4939</v>
      </c>
      <c r="E122" s="121">
        <v>4939</v>
      </c>
      <c r="F122" s="121">
        <v>4939</v>
      </c>
      <c r="G122" s="152">
        <f t="shared" si="6"/>
        <v>0</v>
      </c>
      <c r="H122" s="153">
        <f t="shared" si="7"/>
        <v>100</v>
      </c>
    </row>
    <row r="123" spans="1:8" ht="43.5" customHeight="1">
      <c r="A123" s="127" t="s">
        <v>92</v>
      </c>
      <c r="B123" s="128">
        <v>3255</v>
      </c>
      <c r="C123" s="122">
        <f>SUM(C124,C131)</f>
        <v>0</v>
      </c>
      <c r="D123" s="122">
        <f>SUM(D124,D131)</f>
        <v>-4939</v>
      </c>
      <c r="E123" s="122">
        <f>SUM(E124,E131)</f>
        <v>-4939</v>
      </c>
      <c r="F123" s="122">
        <f>SUM(F124,F131)</f>
        <v>-4939</v>
      </c>
      <c r="G123" s="152">
        <f t="shared" si="6"/>
        <v>0</v>
      </c>
      <c r="H123" s="152">
        <f t="shared" si="7"/>
        <v>100</v>
      </c>
    </row>
    <row r="124" spans="1:8" ht="50.25" customHeight="1">
      <c r="A124" s="131" t="s">
        <v>138</v>
      </c>
      <c r="B124" s="135">
        <v>3260</v>
      </c>
      <c r="C124" s="136">
        <f>SUM(C125:C130)</f>
        <v>0</v>
      </c>
      <c r="D124" s="136">
        <f>SUM(D125:D130)</f>
        <v>-4939</v>
      </c>
      <c r="E124" s="136">
        <f>SUM(E125:E130)</f>
        <v>-4939</v>
      </c>
      <c r="F124" s="136">
        <v>-4939</v>
      </c>
      <c r="G124" s="152">
        <f t="shared" si="6"/>
        <v>0</v>
      </c>
      <c r="H124" s="154">
        <f t="shared" si="7"/>
        <v>100</v>
      </c>
    </row>
    <row r="125" spans="1:8" ht="36.75" customHeight="1">
      <c r="A125" s="56" t="s">
        <v>140</v>
      </c>
      <c r="B125" s="111">
        <v>3265</v>
      </c>
      <c r="C125" s="121"/>
      <c r="D125" s="121"/>
      <c r="E125" s="121"/>
      <c r="F125" s="121"/>
      <c r="G125" s="152">
        <f t="shared" si="6"/>
        <v>0</v>
      </c>
      <c r="H125" s="153" t="e">
        <f t="shared" si="7"/>
        <v>#DIV/0!</v>
      </c>
    </row>
    <row r="126" spans="1:8" ht="51" customHeight="1">
      <c r="A126" s="104" t="s">
        <v>256</v>
      </c>
      <c r="B126" s="111">
        <v>3266</v>
      </c>
      <c r="C126" s="121"/>
      <c r="D126" s="121">
        <v>-3867</v>
      </c>
      <c r="E126" s="121">
        <v>-3867</v>
      </c>
      <c r="F126" s="121">
        <v>-3867</v>
      </c>
      <c r="G126" s="152">
        <f t="shared" si="6"/>
        <v>0</v>
      </c>
      <c r="H126" s="153">
        <f t="shared" si="7"/>
        <v>100</v>
      </c>
    </row>
    <row r="127" spans="1:8" ht="51" customHeight="1">
      <c r="A127" s="104" t="s">
        <v>20</v>
      </c>
      <c r="B127" s="111">
        <v>3267</v>
      </c>
      <c r="C127" s="121"/>
      <c r="D127" s="121"/>
      <c r="E127" s="121"/>
      <c r="F127" s="121"/>
      <c r="G127" s="152">
        <f t="shared" si="6"/>
        <v>0</v>
      </c>
      <c r="H127" s="153" t="e">
        <f t="shared" si="7"/>
        <v>#DIV/0!</v>
      </c>
    </row>
    <row r="128" spans="1:8" ht="46.5" customHeight="1">
      <c r="A128" s="104" t="s">
        <v>139</v>
      </c>
      <c r="B128" s="111">
        <v>3268</v>
      </c>
      <c r="C128" s="121"/>
      <c r="D128" s="121"/>
      <c r="E128" s="121"/>
      <c r="F128" s="121"/>
      <c r="G128" s="152">
        <f t="shared" si="6"/>
        <v>0</v>
      </c>
      <c r="H128" s="153" t="e">
        <f t="shared" si="7"/>
        <v>#DIV/0!</v>
      </c>
    </row>
    <row r="129" spans="1:8" ht="61.5" customHeight="1">
      <c r="A129" s="104" t="s">
        <v>141</v>
      </c>
      <c r="B129" s="111">
        <v>3269</v>
      </c>
      <c r="C129" s="121"/>
      <c r="D129" s="121"/>
      <c r="E129" s="121"/>
      <c r="F129" s="121"/>
      <c r="G129" s="152">
        <f t="shared" si="6"/>
        <v>0</v>
      </c>
      <c r="H129" s="153" t="e">
        <f t="shared" si="7"/>
        <v>#DIV/0!</v>
      </c>
    </row>
    <row r="130" spans="1:8" ht="27.75" customHeight="1">
      <c r="A130" s="104" t="s">
        <v>142</v>
      </c>
      <c r="B130" s="111">
        <v>3270</v>
      </c>
      <c r="C130" s="121"/>
      <c r="D130" s="121">
        <v>-1072</v>
      </c>
      <c r="E130" s="121">
        <v>-1072</v>
      </c>
      <c r="F130" s="121">
        <v>-1072</v>
      </c>
      <c r="G130" s="152">
        <f t="shared" si="6"/>
        <v>0</v>
      </c>
      <c r="H130" s="153">
        <f t="shared" si="7"/>
        <v>100</v>
      </c>
    </row>
    <row r="131" spans="1:8" ht="26.25" customHeight="1">
      <c r="A131" s="104" t="s">
        <v>111</v>
      </c>
      <c r="B131" s="111">
        <v>3280</v>
      </c>
      <c r="C131" s="121"/>
      <c r="D131" s="121"/>
      <c r="E131" s="121"/>
      <c r="F131" s="121"/>
      <c r="G131" s="152">
        <f t="shared" si="6"/>
        <v>0</v>
      </c>
      <c r="H131" s="153" t="e">
        <f t="shared" si="7"/>
        <v>#DIV/0!</v>
      </c>
    </row>
    <row r="132" spans="1:8" ht="47.25" customHeight="1">
      <c r="A132" s="53" t="s">
        <v>45</v>
      </c>
      <c r="B132" s="128">
        <v>3295</v>
      </c>
      <c r="C132" s="122">
        <f>SUM(C121,C123)</f>
        <v>0</v>
      </c>
      <c r="D132" s="122">
        <f>SUM(D121,D123)</f>
        <v>0</v>
      </c>
      <c r="E132" s="122">
        <f>SUM(E121,E123)</f>
        <v>0</v>
      </c>
      <c r="F132" s="122">
        <f>SUM(F121,F123)</f>
        <v>0</v>
      </c>
      <c r="G132" s="152">
        <f t="shared" si="6"/>
        <v>0</v>
      </c>
      <c r="H132" s="152" t="e">
        <f t="shared" si="7"/>
        <v>#DIV/0!</v>
      </c>
    </row>
    <row r="133" spans="1:8" ht="45" customHeight="1">
      <c r="A133" s="105" t="s">
        <v>46</v>
      </c>
      <c r="B133" s="128"/>
      <c r="C133" s="122"/>
      <c r="D133" s="122"/>
      <c r="E133" s="122"/>
      <c r="F133" s="122"/>
      <c r="G133" s="152"/>
      <c r="H133" s="152"/>
    </row>
    <row r="134" spans="1:8" ht="45" customHeight="1">
      <c r="A134" s="53" t="s">
        <v>93</v>
      </c>
      <c r="B134" s="128">
        <v>3300</v>
      </c>
      <c r="C134" s="122">
        <f>SUM(C135:C138)</f>
        <v>0</v>
      </c>
      <c r="D134" s="122">
        <f>SUM(D135:D138)</f>
        <v>0</v>
      </c>
      <c r="E134" s="122">
        <f>SUM(E135:E138)</f>
        <v>0</v>
      </c>
      <c r="F134" s="122">
        <f>SUM(F135:F138)</f>
        <v>0</v>
      </c>
      <c r="G134" s="152">
        <f t="shared" si="6"/>
        <v>0</v>
      </c>
      <c r="H134" s="152" t="e">
        <f t="shared" si="7"/>
        <v>#DIV/0!</v>
      </c>
    </row>
    <row r="135" spans="1:8" ht="27.75" customHeight="1">
      <c r="A135" s="104" t="s">
        <v>94</v>
      </c>
      <c r="B135" s="111">
        <v>3310</v>
      </c>
      <c r="C135" s="121"/>
      <c r="D135" s="121"/>
      <c r="E135" s="121"/>
      <c r="F135" s="121"/>
      <c r="G135" s="152">
        <f t="shared" si="6"/>
        <v>0</v>
      </c>
      <c r="H135" s="153" t="e">
        <f t="shared" si="7"/>
        <v>#DIV/0!</v>
      </c>
    </row>
    <row r="136" spans="1:8" ht="45" customHeight="1">
      <c r="A136" s="104" t="s">
        <v>230</v>
      </c>
      <c r="B136" s="111">
        <v>3320</v>
      </c>
      <c r="C136" s="121"/>
      <c r="D136" s="121"/>
      <c r="E136" s="121"/>
      <c r="F136" s="121"/>
      <c r="G136" s="152">
        <f t="shared" si="6"/>
        <v>0</v>
      </c>
      <c r="H136" s="153" t="e">
        <f t="shared" si="7"/>
        <v>#DIV/0!</v>
      </c>
    </row>
    <row r="137" spans="1:8" ht="44.25" customHeight="1">
      <c r="A137" s="104" t="s">
        <v>143</v>
      </c>
      <c r="B137" s="111">
        <v>3330</v>
      </c>
      <c r="C137" s="121"/>
      <c r="D137" s="121"/>
      <c r="E137" s="121"/>
      <c r="F137" s="121"/>
      <c r="G137" s="152">
        <f t="shared" si="6"/>
        <v>0</v>
      </c>
      <c r="H137" s="153" t="e">
        <f t="shared" si="7"/>
        <v>#DIV/0!</v>
      </c>
    </row>
    <row r="138" spans="1:8" ht="27.75" customHeight="1">
      <c r="A138" s="104" t="s">
        <v>135</v>
      </c>
      <c r="B138" s="111">
        <v>3340</v>
      </c>
      <c r="C138" s="121"/>
      <c r="D138" s="121"/>
      <c r="E138" s="121"/>
      <c r="F138" s="121"/>
      <c r="G138" s="152">
        <f t="shared" si="6"/>
        <v>0</v>
      </c>
      <c r="H138" s="153" t="e">
        <f t="shared" si="7"/>
        <v>#DIV/0!</v>
      </c>
    </row>
    <row r="139" spans="1:8" ht="47.25" customHeight="1">
      <c r="A139" s="54" t="s">
        <v>95</v>
      </c>
      <c r="B139" s="128">
        <v>3345</v>
      </c>
      <c r="C139" s="122">
        <f>SUM(C140:C143)</f>
        <v>0</v>
      </c>
      <c r="D139" s="122">
        <f>SUM(D140:D143)</f>
        <v>0</v>
      </c>
      <c r="E139" s="122">
        <f>SUM(E140:E143)</f>
        <v>0</v>
      </c>
      <c r="F139" s="122">
        <f>SUM(F140:F143)</f>
        <v>0</v>
      </c>
      <c r="G139" s="152">
        <f t="shared" si="6"/>
        <v>0</v>
      </c>
      <c r="H139" s="152" t="e">
        <f t="shared" si="7"/>
        <v>#DIV/0!</v>
      </c>
    </row>
    <row r="140" spans="1:8" ht="48" customHeight="1">
      <c r="A140" s="104" t="s">
        <v>229</v>
      </c>
      <c r="B140" s="111">
        <v>3350</v>
      </c>
      <c r="C140" s="122"/>
      <c r="D140" s="122"/>
      <c r="E140" s="122"/>
      <c r="F140" s="122"/>
      <c r="G140" s="152">
        <f t="shared" si="6"/>
        <v>0</v>
      </c>
      <c r="H140" s="153" t="e">
        <f t="shared" si="7"/>
        <v>#DIV/0!</v>
      </c>
    </row>
    <row r="141" spans="1:8" ht="30.75" customHeight="1">
      <c r="A141" s="104" t="s">
        <v>144</v>
      </c>
      <c r="B141" s="111">
        <v>3355</v>
      </c>
      <c r="C141" s="122"/>
      <c r="D141" s="122"/>
      <c r="E141" s="122"/>
      <c r="F141" s="122"/>
      <c r="G141" s="152">
        <f t="shared" si="6"/>
        <v>0</v>
      </c>
      <c r="H141" s="153" t="e">
        <f t="shared" si="7"/>
        <v>#DIV/0!</v>
      </c>
    </row>
    <row r="142" spans="1:8" ht="45" customHeight="1">
      <c r="A142" s="104" t="s">
        <v>145</v>
      </c>
      <c r="B142" s="111">
        <v>3360</v>
      </c>
      <c r="C142" s="122"/>
      <c r="D142" s="122"/>
      <c r="E142" s="122"/>
      <c r="F142" s="122"/>
      <c r="G142" s="152">
        <f t="shared" si="6"/>
        <v>0</v>
      </c>
      <c r="H142" s="153" t="e">
        <f t="shared" si="7"/>
        <v>#DIV/0!</v>
      </c>
    </row>
    <row r="143" spans="1:8" ht="33" customHeight="1">
      <c r="A143" s="104" t="s">
        <v>111</v>
      </c>
      <c r="B143" s="111">
        <v>3365</v>
      </c>
      <c r="C143" s="122"/>
      <c r="D143" s="122"/>
      <c r="E143" s="122"/>
      <c r="F143" s="122"/>
      <c r="G143" s="152">
        <f t="shared" si="6"/>
        <v>0</v>
      </c>
      <c r="H143" s="153" t="e">
        <f t="shared" si="7"/>
        <v>#DIV/0!</v>
      </c>
    </row>
    <row r="144" spans="1:8" ht="40.5" customHeight="1">
      <c r="A144" s="54" t="s">
        <v>47</v>
      </c>
      <c r="B144" s="128">
        <v>3370</v>
      </c>
      <c r="C144" s="122">
        <f>SUM(C134,C139)</f>
        <v>0</v>
      </c>
      <c r="D144" s="122">
        <f>SUM(D134,D139)</f>
        <v>0</v>
      </c>
      <c r="E144" s="122">
        <f>SUM(E134,E139)</f>
        <v>0</v>
      </c>
      <c r="F144" s="122">
        <f>SUM(F134,F139)</f>
        <v>0</v>
      </c>
      <c r="G144" s="152">
        <f t="shared" si="6"/>
        <v>0</v>
      </c>
      <c r="H144" s="152" t="e">
        <f t="shared" si="7"/>
        <v>#DIV/0!</v>
      </c>
    </row>
    <row r="145" spans="1:8" ht="30.75" customHeight="1">
      <c r="A145" s="54" t="s">
        <v>21</v>
      </c>
      <c r="B145" s="128">
        <v>3400</v>
      </c>
      <c r="C145" s="122">
        <f>SUM(C119,C132,C144)</f>
        <v>0</v>
      </c>
      <c r="D145" s="122">
        <f>SUM(D119,D132,D144)</f>
        <v>143.39999999999782</v>
      </c>
      <c r="E145" s="122">
        <f>SUM(E119,E132,E144)</f>
        <v>0</v>
      </c>
      <c r="F145" s="122">
        <f>SUM(F119,F132,F144)</f>
        <v>143.39999999999782</v>
      </c>
      <c r="G145" s="152">
        <f t="shared" si="6"/>
        <v>143.39999999999782</v>
      </c>
      <c r="H145" s="152" t="e">
        <f t="shared" si="7"/>
        <v>#DIV/0!</v>
      </c>
    </row>
    <row r="146" spans="1:8" ht="30.75" customHeight="1">
      <c r="A146" s="104" t="s">
        <v>146</v>
      </c>
      <c r="B146" s="111">
        <v>3405</v>
      </c>
      <c r="C146" s="122"/>
      <c r="D146" s="122">
        <v>90.9</v>
      </c>
      <c r="E146" s="122"/>
      <c r="F146" s="122">
        <v>90.9</v>
      </c>
      <c r="G146" s="152">
        <f t="shared" si="6"/>
        <v>90.9</v>
      </c>
      <c r="H146" s="153" t="e">
        <f t="shared" si="7"/>
        <v>#DIV/0!</v>
      </c>
    </row>
    <row r="147" spans="1:8" ht="30.75" customHeight="1">
      <c r="A147" s="53" t="s">
        <v>147</v>
      </c>
      <c r="B147" s="128">
        <v>3415</v>
      </c>
      <c r="C147" s="122">
        <f>SUM(C146,C145)</f>
        <v>0</v>
      </c>
      <c r="D147" s="122">
        <f>SUM(D146,D145)</f>
        <v>234.29999999999782</v>
      </c>
      <c r="E147" s="122">
        <f>SUM(E146,E145)</f>
        <v>0</v>
      </c>
      <c r="F147" s="122">
        <f>SUM(F146,F145)</f>
        <v>234.29999999999782</v>
      </c>
      <c r="G147" s="152">
        <f t="shared" si="6"/>
        <v>234.29999999999782</v>
      </c>
      <c r="H147" s="152" t="e">
        <f t="shared" si="7"/>
        <v>#DIV/0!</v>
      </c>
    </row>
    <row r="148" spans="1:8" ht="28.5" customHeight="1">
      <c r="A148" s="39"/>
      <c r="B148" s="51"/>
      <c r="C148" s="57"/>
      <c r="D148" s="57"/>
      <c r="E148" s="57"/>
      <c r="F148" s="57"/>
      <c r="G148" s="57"/>
      <c r="H148" s="57"/>
    </row>
    <row r="149" spans="1:8" ht="24.95" customHeight="1">
      <c r="A149" s="261" t="s">
        <v>212</v>
      </c>
      <c r="B149" s="262"/>
      <c r="C149" s="262"/>
      <c r="D149" s="262"/>
      <c r="E149" s="262"/>
      <c r="F149" s="262"/>
      <c r="G149" s="262"/>
      <c r="H149" s="262"/>
    </row>
    <row r="150" spans="1:8" ht="27.75" customHeight="1">
      <c r="A150" s="115" t="s">
        <v>51</v>
      </c>
      <c r="B150" s="49">
        <v>4000</v>
      </c>
      <c r="C150" s="113">
        <f>SUM(C151:C157)</f>
        <v>0</v>
      </c>
      <c r="D150" s="113">
        <f>SUM(D151:D157)</f>
        <v>0</v>
      </c>
      <c r="E150" s="113">
        <f>SUM(E151:E157)</f>
        <v>0</v>
      </c>
      <c r="F150" s="113">
        <f>SUM(F151:F157)</f>
        <v>0</v>
      </c>
      <c r="G150" s="148">
        <f>F150-E150</f>
        <v>0</v>
      </c>
      <c r="H150" s="148" t="e">
        <f>(F150/E150)*100</f>
        <v>#DIV/0!</v>
      </c>
    </row>
    <row r="151" spans="1:8" ht="37.5" customHeight="1">
      <c r="A151" s="116" t="s">
        <v>140</v>
      </c>
      <c r="B151" s="35">
        <v>4010</v>
      </c>
      <c r="C151" s="112" t="s">
        <v>61</v>
      </c>
      <c r="D151" s="112" t="s">
        <v>61</v>
      </c>
      <c r="E151" s="112" t="s">
        <v>61</v>
      </c>
      <c r="F151" s="112" t="s">
        <v>61</v>
      </c>
      <c r="G151" s="150" t="e">
        <f t="shared" ref="G151:G157" si="9">F151-E151</f>
        <v>#VALUE!</v>
      </c>
      <c r="H151" s="150" t="e">
        <f t="shared" ref="H151:H157" si="10">(F151/E151)*100</f>
        <v>#VALUE!</v>
      </c>
    </row>
    <row r="152" spans="1:8" ht="48.75" customHeight="1">
      <c r="A152" s="117" t="s">
        <v>256</v>
      </c>
      <c r="B152" s="35">
        <v>4020</v>
      </c>
      <c r="C152" s="112" t="s">
        <v>61</v>
      </c>
      <c r="D152" s="112" t="s">
        <v>61</v>
      </c>
      <c r="E152" s="112" t="s">
        <v>61</v>
      </c>
      <c r="F152" s="112" t="s">
        <v>61</v>
      </c>
      <c r="G152" s="150" t="e">
        <f t="shared" si="9"/>
        <v>#VALUE!</v>
      </c>
      <c r="H152" s="150" t="e">
        <f t="shared" si="10"/>
        <v>#VALUE!</v>
      </c>
    </row>
    <row r="153" spans="1:8" ht="48.75" customHeight="1">
      <c r="A153" s="117" t="s">
        <v>168</v>
      </c>
      <c r="B153" s="35">
        <v>4030</v>
      </c>
      <c r="C153" s="112" t="s">
        <v>61</v>
      </c>
      <c r="D153" s="112" t="s">
        <v>61</v>
      </c>
      <c r="E153" s="112" t="s">
        <v>61</v>
      </c>
      <c r="F153" s="112" t="s">
        <v>61</v>
      </c>
      <c r="G153" s="150" t="e">
        <f t="shared" si="9"/>
        <v>#VALUE!</v>
      </c>
      <c r="H153" s="150" t="e">
        <f t="shared" si="10"/>
        <v>#VALUE!</v>
      </c>
    </row>
    <row r="154" spans="1:8" ht="49.5" customHeight="1">
      <c r="A154" s="117" t="s">
        <v>139</v>
      </c>
      <c r="B154" s="35">
        <v>4040</v>
      </c>
      <c r="C154" s="112" t="s">
        <v>61</v>
      </c>
      <c r="D154" s="112" t="s">
        <v>61</v>
      </c>
      <c r="E154" s="112" t="s">
        <v>61</v>
      </c>
      <c r="F154" s="112" t="s">
        <v>61</v>
      </c>
      <c r="G154" s="150" t="e">
        <f t="shared" si="9"/>
        <v>#VALUE!</v>
      </c>
      <c r="H154" s="150" t="e">
        <f t="shared" si="10"/>
        <v>#VALUE!</v>
      </c>
    </row>
    <row r="155" spans="1:8" ht="73.5" customHeight="1">
      <c r="A155" s="117" t="s">
        <v>141</v>
      </c>
      <c r="B155" s="35">
        <v>4050</v>
      </c>
      <c r="C155" s="112" t="s">
        <v>61</v>
      </c>
      <c r="D155" s="112" t="s">
        <v>61</v>
      </c>
      <c r="E155" s="112" t="s">
        <v>61</v>
      </c>
      <c r="F155" s="112" t="s">
        <v>61</v>
      </c>
      <c r="G155" s="150" t="e">
        <f t="shared" si="9"/>
        <v>#VALUE!</v>
      </c>
      <c r="H155" s="150" t="e">
        <f t="shared" si="10"/>
        <v>#VALUE!</v>
      </c>
    </row>
    <row r="156" spans="1:8" ht="36.75" customHeight="1">
      <c r="A156" s="117" t="s">
        <v>142</v>
      </c>
      <c r="B156" s="35">
        <v>4060</v>
      </c>
      <c r="C156" s="112" t="s">
        <v>61</v>
      </c>
      <c r="D156" s="112" t="s">
        <v>61</v>
      </c>
      <c r="E156" s="112" t="s">
        <v>61</v>
      </c>
      <c r="F156" s="112" t="s">
        <v>61</v>
      </c>
      <c r="G156" s="150" t="e">
        <f t="shared" si="9"/>
        <v>#VALUE!</v>
      </c>
      <c r="H156" s="150" t="e">
        <f t="shared" si="10"/>
        <v>#VALUE!</v>
      </c>
    </row>
    <row r="157" spans="1:8" ht="39.75" customHeight="1" thickBot="1">
      <c r="A157" s="118" t="s">
        <v>111</v>
      </c>
      <c r="B157" s="119">
        <v>4070</v>
      </c>
      <c r="C157" s="112" t="s">
        <v>61</v>
      </c>
      <c r="D157" s="112" t="s">
        <v>61</v>
      </c>
      <c r="E157" s="112" t="s">
        <v>61</v>
      </c>
      <c r="F157" s="112" t="s">
        <v>61</v>
      </c>
      <c r="G157" s="150" t="e">
        <f t="shared" si="9"/>
        <v>#VALUE!</v>
      </c>
      <c r="H157" s="150" t="e">
        <f t="shared" si="10"/>
        <v>#VALUE!</v>
      </c>
    </row>
    <row r="158" spans="1:8" s="41" customFormat="1" ht="29.25" customHeight="1">
      <c r="A158" s="263" t="s">
        <v>213</v>
      </c>
      <c r="B158" s="263"/>
      <c r="C158" s="263"/>
      <c r="D158" s="263"/>
      <c r="E158" s="263"/>
      <c r="F158" s="263"/>
      <c r="G158" s="263"/>
      <c r="H158" s="263"/>
    </row>
    <row r="159" spans="1:8" ht="48.75" customHeight="1">
      <c r="A159" s="36" t="s">
        <v>97</v>
      </c>
      <c r="B159" s="49" t="s">
        <v>67</v>
      </c>
      <c r="C159" s="113">
        <f>SUM(C160:C162)</f>
        <v>0</v>
      </c>
      <c r="D159" s="113">
        <f>SUM(D160:D162)</f>
        <v>0</v>
      </c>
      <c r="E159" s="113">
        <f>SUM(E160:E162)</f>
        <v>0</v>
      </c>
      <c r="F159" s="113">
        <f>SUM(F160:F162)</f>
        <v>0</v>
      </c>
      <c r="G159" s="148">
        <f>F159-E159</f>
        <v>0</v>
      </c>
      <c r="H159" s="148" t="e">
        <f>(F159/E159)*100</f>
        <v>#DIV/0!</v>
      </c>
    </row>
    <row r="160" spans="1:8" ht="36.75" customHeight="1">
      <c r="A160" s="34" t="s">
        <v>169</v>
      </c>
      <c r="B160" s="35" t="s">
        <v>68</v>
      </c>
      <c r="C160" s="112"/>
      <c r="D160" s="112"/>
      <c r="E160" s="112"/>
      <c r="F160" s="112"/>
      <c r="G160" s="150">
        <f t="shared" ref="G160:G166" si="11">F160-E160</f>
        <v>0</v>
      </c>
      <c r="H160" s="150" t="e">
        <f t="shared" ref="H160:H166" si="12">(F160/E160)*100</f>
        <v>#DIV/0!</v>
      </c>
    </row>
    <row r="161" spans="1:8" ht="34.5" customHeight="1">
      <c r="A161" s="34" t="s">
        <v>170</v>
      </c>
      <c r="B161" s="35" t="s">
        <v>69</v>
      </c>
      <c r="C161" s="112"/>
      <c r="D161" s="112"/>
      <c r="E161" s="112"/>
      <c r="F161" s="112"/>
      <c r="G161" s="150">
        <f t="shared" si="11"/>
        <v>0</v>
      </c>
      <c r="H161" s="150" t="e">
        <f t="shared" si="12"/>
        <v>#DIV/0!</v>
      </c>
    </row>
    <row r="162" spans="1:8" ht="35.25" customHeight="1">
      <c r="A162" s="34" t="s">
        <v>171</v>
      </c>
      <c r="B162" s="35" t="s">
        <v>70</v>
      </c>
      <c r="C162" s="112"/>
      <c r="D162" s="112"/>
      <c r="E162" s="112"/>
      <c r="F162" s="112"/>
      <c r="G162" s="150">
        <f t="shared" si="11"/>
        <v>0</v>
      </c>
      <c r="H162" s="150" t="e">
        <f t="shared" si="12"/>
        <v>#DIV/0!</v>
      </c>
    </row>
    <row r="163" spans="1:8" ht="46.5" customHeight="1">
      <c r="A163" s="36" t="s">
        <v>98</v>
      </c>
      <c r="B163" s="49" t="s">
        <v>71</v>
      </c>
      <c r="C163" s="113">
        <f>SUM(C164:C166)</f>
        <v>0</v>
      </c>
      <c r="D163" s="113">
        <f>SUM(D164:D166)</f>
        <v>0</v>
      </c>
      <c r="E163" s="113">
        <f>SUM(E164:E166)</f>
        <v>0</v>
      </c>
      <c r="F163" s="113">
        <f>SUM(F164:F166)</f>
        <v>0</v>
      </c>
      <c r="G163" s="148">
        <f t="shared" si="11"/>
        <v>0</v>
      </c>
      <c r="H163" s="148" t="e">
        <f t="shared" si="12"/>
        <v>#DIV/0!</v>
      </c>
    </row>
    <row r="164" spans="1:8" ht="36.75" customHeight="1">
      <c r="A164" s="34" t="s">
        <v>169</v>
      </c>
      <c r="B164" s="35" t="s">
        <v>72</v>
      </c>
      <c r="C164" s="112"/>
      <c r="D164" s="112"/>
      <c r="E164" s="112"/>
      <c r="F164" s="112"/>
      <c r="G164" s="150">
        <f t="shared" si="11"/>
        <v>0</v>
      </c>
      <c r="H164" s="150" t="e">
        <f t="shared" si="12"/>
        <v>#DIV/0!</v>
      </c>
    </row>
    <row r="165" spans="1:8" ht="36.75" customHeight="1">
      <c r="A165" s="34" t="s">
        <v>170</v>
      </c>
      <c r="B165" s="35" t="s">
        <v>73</v>
      </c>
      <c r="C165" s="112"/>
      <c r="D165" s="112"/>
      <c r="E165" s="112"/>
      <c r="F165" s="112"/>
      <c r="G165" s="150">
        <f t="shared" si="11"/>
        <v>0</v>
      </c>
      <c r="H165" s="150" t="e">
        <f t="shared" si="12"/>
        <v>#DIV/0!</v>
      </c>
    </row>
    <row r="166" spans="1:8" ht="34.5" customHeight="1">
      <c r="A166" s="34" t="s">
        <v>171</v>
      </c>
      <c r="B166" s="35" t="s">
        <v>74</v>
      </c>
      <c r="C166" s="112"/>
      <c r="D166" s="112"/>
      <c r="E166" s="112"/>
      <c r="F166" s="112"/>
      <c r="G166" s="150">
        <f t="shared" si="11"/>
        <v>0</v>
      </c>
      <c r="H166" s="150" t="e">
        <f t="shared" si="12"/>
        <v>#DIV/0!</v>
      </c>
    </row>
    <row r="167" spans="1:8" ht="34.5" customHeight="1">
      <c r="A167" s="263" t="s">
        <v>214</v>
      </c>
      <c r="B167" s="263"/>
      <c r="C167" s="263"/>
      <c r="D167" s="263"/>
      <c r="E167" s="263"/>
      <c r="F167" s="263"/>
      <c r="G167" s="263"/>
      <c r="H167" s="263"/>
    </row>
    <row r="168" spans="1:8" s="14" customFormat="1" ht="86.25" customHeight="1">
      <c r="A168" s="40" t="s">
        <v>125</v>
      </c>
      <c r="B168" s="120" t="s">
        <v>75</v>
      </c>
      <c r="C168" s="109">
        <f>SUM(C169:C171)</f>
        <v>0</v>
      </c>
      <c r="D168" s="109">
        <f>SUM(D169:D171)</f>
        <v>246</v>
      </c>
      <c r="E168" s="109">
        <f>SUM(E169:E171)</f>
        <v>246</v>
      </c>
      <c r="F168" s="109">
        <f>SUM(F169:F171)</f>
        <v>246</v>
      </c>
      <c r="G168" s="145">
        <f>F168-E168</f>
        <v>0</v>
      </c>
      <c r="H168" s="155">
        <f>(F168/E168)*100</f>
        <v>100</v>
      </c>
    </row>
    <row r="169" spans="1:8" ht="27.75" customHeight="1">
      <c r="A169" s="34" t="s">
        <v>55</v>
      </c>
      <c r="B169" s="35" t="s">
        <v>76</v>
      </c>
      <c r="C169" s="106"/>
      <c r="D169" s="106">
        <v>1</v>
      </c>
      <c r="E169" s="106">
        <v>1</v>
      </c>
      <c r="F169" s="106">
        <v>1</v>
      </c>
      <c r="G169" s="110">
        <f t="shared" ref="G169:G190" si="13">F169-E169</f>
        <v>0</v>
      </c>
      <c r="H169" s="156">
        <f t="shared" ref="H169:H190" si="14">(F169/E169)*100</f>
        <v>100</v>
      </c>
    </row>
    <row r="170" spans="1:8" ht="27.75" customHeight="1">
      <c r="A170" s="34" t="s">
        <v>58</v>
      </c>
      <c r="B170" s="35" t="s">
        <v>77</v>
      </c>
      <c r="C170" s="106"/>
      <c r="D170" s="106">
        <v>40</v>
      </c>
      <c r="E170" s="106">
        <v>40</v>
      </c>
      <c r="F170" s="106">
        <v>40</v>
      </c>
      <c r="G170" s="110">
        <f t="shared" si="13"/>
        <v>0</v>
      </c>
      <c r="H170" s="156">
        <f t="shared" si="14"/>
        <v>100</v>
      </c>
    </row>
    <row r="171" spans="1:8" ht="27.75" customHeight="1">
      <c r="A171" s="34" t="s">
        <v>56</v>
      </c>
      <c r="B171" s="35" t="s">
        <v>78</v>
      </c>
      <c r="C171" s="106"/>
      <c r="D171" s="106">
        <v>205</v>
      </c>
      <c r="E171" s="106">
        <v>205</v>
      </c>
      <c r="F171" s="106">
        <v>205</v>
      </c>
      <c r="G171" s="110">
        <f t="shared" si="13"/>
        <v>0</v>
      </c>
      <c r="H171" s="156">
        <f t="shared" si="14"/>
        <v>100</v>
      </c>
    </row>
    <row r="172" spans="1:8" ht="27.75" customHeight="1">
      <c r="A172" s="36" t="s">
        <v>172</v>
      </c>
      <c r="B172" s="49" t="s">
        <v>79</v>
      </c>
      <c r="C172" s="113">
        <f>SUM(C173:C175)</f>
        <v>0</v>
      </c>
      <c r="D172" s="113">
        <f>SUM(D173:D175)</f>
        <v>18670.2</v>
      </c>
      <c r="E172" s="113">
        <f>SUM(E173:E175)</f>
        <v>19126</v>
      </c>
      <c r="F172" s="113">
        <f>SUM(F173:F175)</f>
        <v>18670.2</v>
      </c>
      <c r="G172" s="145">
        <f t="shared" si="13"/>
        <v>-455.79999999999927</v>
      </c>
      <c r="H172" s="155">
        <f t="shared" si="14"/>
        <v>97.616856634947197</v>
      </c>
    </row>
    <row r="173" spans="1:8" ht="27.75" customHeight="1">
      <c r="A173" s="34" t="s">
        <v>55</v>
      </c>
      <c r="B173" s="35">
        <v>8011</v>
      </c>
      <c r="C173" s="112"/>
      <c r="D173" s="112">
        <v>261</v>
      </c>
      <c r="E173" s="112">
        <v>261</v>
      </c>
      <c r="F173" s="112">
        <v>261</v>
      </c>
      <c r="G173" s="110">
        <f t="shared" si="13"/>
        <v>0</v>
      </c>
      <c r="H173" s="156">
        <f t="shared" si="14"/>
        <v>100</v>
      </c>
    </row>
    <row r="174" spans="1:8" ht="27.75" customHeight="1">
      <c r="A174" s="34" t="s">
        <v>58</v>
      </c>
      <c r="B174" s="35">
        <v>8012</v>
      </c>
      <c r="C174" s="112"/>
      <c r="D174" s="112">
        <v>430</v>
      </c>
      <c r="E174" s="112">
        <v>470</v>
      </c>
      <c r="F174" s="112">
        <v>430</v>
      </c>
      <c r="G174" s="110">
        <f t="shared" si="13"/>
        <v>-40</v>
      </c>
      <c r="H174" s="156">
        <f t="shared" si="14"/>
        <v>91.489361702127653</v>
      </c>
    </row>
    <row r="175" spans="1:8" ht="27.75" customHeight="1">
      <c r="A175" s="34" t="s">
        <v>56</v>
      </c>
      <c r="B175" s="35">
        <v>8013</v>
      </c>
      <c r="C175" s="112"/>
      <c r="D175" s="112">
        <v>17979.2</v>
      </c>
      <c r="E175" s="112">
        <v>18395</v>
      </c>
      <c r="F175" s="112">
        <v>17979.2</v>
      </c>
      <c r="G175" s="110">
        <f t="shared" si="13"/>
        <v>-415.79999999999927</v>
      </c>
      <c r="H175" s="156">
        <f t="shared" si="14"/>
        <v>97.739603153030714</v>
      </c>
    </row>
    <row r="176" spans="1:8" ht="27.75" customHeight="1">
      <c r="A176" s="36" t="s">
        <v>4</v>
      </c>
      <c r="B176" s="49">
        <v>8020</v>
      </c>
      <c r="C176" s="113">
        <f>SUM(C177:C179)</f>
        <v>0</v>
      </c>
      <c r="D176" s="113">
        <f>SUM(D177:D179)</f>
        <v>18670.2</v>
      </c>
      <c r="E176" s="113">
        <f>SUM(E177:E179)</f>
        <v>19126</v>
      </c>
      <c r="F176" s="113">
        <f>SUM(F177:F179)</f>
        <v>18670.2</v>
      </c>
      <c r="G176" s="145">
        <f>F176-E176</f>
        <v>-455.79999999999927</v>
      </c>
      <c r="H176" s="155">
        <f t="shared" si="14"/>
        <v>97.616856634947197</v>
      </c>
    </row>
    <row r="177" spans="1:8" ht="27.75" customHeight="1">
      <c r="A177" s="34" t="s">
        <v>55</v>
      </c>
      <c r="B177" s="35">
        <v>8021</v>
      </c>
      <c r="C177" s="112"/>
      <c r="D177" s="112">
        <v>261</v>
      </c>
      <c r="E177" s="112">
        <v>261</v>
      </c>
      <c r="F177" s="112">
        <v>261</v>
      </c>
      <c r="G177" s="110">
        <f t="shared" si="13"/>
        <v>0</v>
      </c>
      <c r="H177" s="156">
        <f t="shared" si="14"/>
        <v>100</v>
      </c>
    </row>
    <row r="178" spans="1:8" ht="27.75" customHeight="1">
      <c r="A178" s="34" t="s">
        <v>58</v>
      </c>
      <c r="B178" s="35">
        <v>8022</v>
      </c>
      <c r="C178" s="112"/>
      <c r="D178" s="112">
        <v>430</v>
      </c>
      <c r="E178" s="112">
        <v>470</v>
      </c>
      <c r="F178" s="112">
        <v>430</v>
      </c>
      <c r="G178" s="110">
        <f t="shared" si="13"/>
        <v>-40</v>
      </c>
      <c r="H178" s="156">
        <f t="shared" si="14"/>
        <v>91.489361702127653</v>
      </c>
    </row>
    <row r="179" spans="1:8" ht="27.75" customHeight="1">
      <c r="A179" s="34" t="s">
        <v>56</v>
      </c>
      <c r="B179" s="35">
        <v>8023</v>
      </c>
      <c r="C179" s="112"/>
      <c r="D179" s="112">
        <v>17979.2</v>
      </c>
      <c r="E179" s="112">
        <v>18395</v>
      </c>
      <c r="F179" s="112">
        <f>F175</f>
        <v>17979.2</v>
      </c>
      <c r="G179" s="110">
        <f t="shared" si="13"/>
        <v>-415.79999999999927</v>
      </c>
      <c r="H179" s="156">
        <f t="shared" si="14"/>
        <v>97.739603153030714</v>
      </c>
    </row>
    <row r="180" spans="1:8" s="14" customFormat="1" ht="66" customHeight="1">
      <c r="A180" s="40" t="s">
        <v>110</v>
      </c>
      <c r="B180" s="120" t="s">
        <v>173</v>
      </c>
      <c r="C180" s="148" t="e">
        <f>(C176/C168)/12*100</f>
        <v>#DIV/0!</v>
      </c>
      <c r="D180" s="148">
        <f>(D176/D168)/12*100</f>
        <v>632.45934959349586</v>
      </c>
      <c r="E180" s="155">
        <f t="shared" ref="E180:F183" si="15">(E176/E168)/12*100</f>
        <v>647.89972899728991</v>
      </c>
      <c r="F180" s="155">
        <f t="shared" si="15"/>
        <v>632.45934959349586</v>
      </c>
      <c r="G180" s="155">
        <f t="shared" si="13"/>
        <v>-15.440379403794054</v>
      </c>
      <c r="H180" s="155">
        <f t="shared" si="14"/>
        <v>97.616856634947197</v>
      </c>
    </row>
    <row r="181" spans="1:8" ht="27.75" customHeight="1">
      <c r="A181" s="34" t="s">
        <v>55</v>
      </c>
      <c r="B181" s="35">
        <v>8031</v>
      </c>
      <c r="C181" s="150" t="e">
        <f t="shared" ref="C181:D183" si="16">(C177/C169)/12*100</f>
        <v>#DIV/0!</v>
      </c>
      <c r="D181" s="150">
        <f>(D177/D169)/12*100</f>
        <v>2175</v>
      </c>
      <c r="E181" s="157">
        <f t="shared" si="15"/>
        <v>2175</v>
      </c>
      <c r="F181" s="157">
        <f t="shared" si="15"/>
        <v>2175</v>
      </c>
      <c r="G181" s="156">
        <f t="shared" si="13"/>
        <v>0</v>
      </c>
      <c r="H181" s="156">
        <f t="shared" si="14"/>
        <v>100</v>
      </c>
    </row>
    <row r="182" spans="1:8" ht="27.75" customHeight="1">
      <c r="A182" s="34" t="s">
        <v>58</v>
      </c>
      <c r="B182" s="35">
        <v>8032</v>
      </c>
      <c r="C182" s="150" t="e">
        <f t="shared" si="16"/>
        <v>#DIV/0!</v>
      </c>
      <c r="D182" s="150">
        <f t="shared" si="16"/>
        <v>89.583333333333343</v>
      </c>
      <c r="E182" s="157">
        <f t="shared" si="15"/>
        <v>97.916666666666657</v>
      </c>
      <c r="F182" s="157">
        <f t="shared" si="15"/>
        <v>89.583333333333343</v>
      </c>
      <c r="G182" s="156">
        <f t="shared" si="13"/>
        <v>-8.3333333333333144</v>
      </c>
      <c r="H182" s="156">
        <f t="shared" si="14"/>
        <v>91.489361702127681</v>
      </c>
    </row>
    <row r="183" spans="1:8" ht="27.75" customHeight="1">
      <c r="A183" s="34" t="s">
        <v>56</v>
      </c>
      <c r="B183" s="35">
        <v>8033</v>
      </c>
      <c r="C183" s="150" t="e">
        <f t="shared" si="16"/>
        <v>#DIV/0!</v>
      </c>
      <c r="D183" s="150">
        <f t="shared" si="16"/>
        <v>730.86178861788619</v>
      </c>
      <c r="E183" s="157">
        <f t="shared" si="15"/>
        <v>747.76422764227641</v>
      </c>
      <c r="F183" s="157">
        <f t="shared" si="15"/>
        <v>730.86178861788619</v>
      </c>
      <c r="G183" s="156">
        <f t="shared" si="13"/>
        <v>-16.902439024390219</v>
      </c>
      <c r="H183" s="156">
        <f t="shared" si="14"/>
        <v>97.739603153030714</v>
      </c>
    </row>
    <row r="184" spans="1:8" s="52" customFormat="1" ht="30.75" customHeight="1">
      <c r="A184" s="53" t="s">
        <v>52</v>
      </c>
      <c r="B184" s="105"/>
      <c r="C184" s="113"/>
      <c r="D184" s="113"/>
      <c r="E184" s="113"/>
      <c r="F184" s="113"/>
      <c r="G184" s="110"/>
      <c r="H184" s="110"/>
    </row>
    <row r="185" spans="1:8" s="52" customFormat="1" ht="30.75" customHeight="1">
      <c r="A185" s="104" t="s">
        <v>128</v>
      </c>
      <c r="B185" s="51">
        <v>9000</v>
      </c>
      <c r="C185" s="112" t="s">
        <v>61</v>
      </c>
      <c r="D185" s="112">
        <v>-3900.7</v>
      </c>
      <c r="E185" s="112">
        <v>-5877</v>
      </c>
      <c r="F185" s="112">
        <v>-3900.7</v>
      </c>
      <c r="G185" s="156">
        <f>F185-E185</f>
        <v>1976.3000000000002</v>
      </c>
      <c r="H185" s="156">
        <f t="shared" si="14"/>
        <v>66.372298791900633</v>
      </c>
    </row>
    <row r="186" spans="1:8" s="52" customFormat="1" ht="30.75" customHeight="1">
      <c r="A186" s="104" t="s">
        <v>4</v>
      </c>
      <c r="B186" s="51">
        <v>9010</v>
      </c>
      <c r="C186" s="112" t="s">
        <v>61</v>
      </c>
      <c r="D186" s="112">
        <v>-18670.2</v>
      </c>
      <c r="E186" s="112">
        <v>-19126</v>
      </c>
      <c r="F186" s="112">
        <v>-18670.2</v>
      </c>
      <c r="G186" s="156">
        <f t="shared" si="13"/>
        <v>455.79999999999927</v>
      </c>
      <c r="H186" s="156">
        <f t="shared" si="14"/>
        <v>97.616856634947197</v>
      </c>
    </row>
    <row r="187" spans="1:8" s="52" customFormat="1" ht="30.75" customHeight="1">
      <c r="A187" s="104" t="s">
        <v>5</v>
      </c>
      <c r="B187" s="51">
        <v>9020</v>
      </c>
      <c r="C187" s="112" t="s">
        <v>61</v>
      </c>
      <c r="D187" s="112">
        <v>-3463.6</v>
      </c>
      <c r="E187" s="112">
        <v>-4192</v>
      </c>
      <c r="F187" s="112">
        <v>-3463.6</v>
      </c>
      <c r="G187" s="156">
        <f t="shared" si="13"/>
        <v>728.40000000000009</v>
      </c>
      <c r="H187" s="156">
        <f t="shared" si="14"/>
        <v>82.624045801526719</v>
      </c>
    </row>
    <row r="188" spans="1:8" s="52" customFormat="1" ht="30.75" customHeight="1">
      <c r="A188" s="104" t="s">
        <v>6</v>
      </c>
      <c r="B188" s="51">
        <v>9030</v>
      </c>
      <c r="C188" s="112" t="s">
        <v>61</v>
      </c>
      <c r="D188" s="112">
        <v>-754.3</v>
      </c>
      <c r="E188" s="112">
        <v>-121</v>
      </c>
      <c r="F188" s="112">
        <v>-754.3</v>
      </c>
      <c r="G188" s="156">
        <f t="shared" si="13"/>
        <v>-633.29999999999995</v>
      </c>
      <c r="H188" s="156">
        <f t="shared" si="14"/>
        <v>623.38842975206614</v>
      </c>
    </row>
    <row r="189" spans="1:8" s="52" customFormat="1" ht="30.75" customHeight="1">
      <c r="A189" s="104" t="s">
        <v>19</v>
      </c>
      <c r="B189" s="51">
        <v>9040</v>
      </c>
      <c r="C189" s="112" t="s">
        <v>61</v>
      </c>
      <c r="D189" s="112">
        <v>-3567.6</v>
      </c>
      <c r="E189" s="112">
        <v>-2477</v>
      </c>
      <c r="F189" s="112">
        <v>-3567.6</v>
      </c>
      <c r="G189" s="156">
        <f t="shared" si="13"/>
        <v>-1090.5999999999999</v>
      </c>
      <c r="H189" s="156">
        <f t="shared" si="14"/>
        <v>144.02906742026644</v>
      </c>
    </row>
    <row r="190" spans="1:8" s="52" customFormat="1" ht="30.75" customHeight="1">
      <c r="A190" s="53" t="s">
        <v>24</v>
      </c>
      <c r="B190" s="105">
        <v>9050</v>
      </c>
      <c r="C190" s="113">
        <f>SUM(C185:C189)</f>
        <v>0</v>
      </c>
      <c r="D190" s="113">
        <f>SUM(D185:D189)</f>
        <v>-30356.399999999998</v>
      </c>
      <c r="E190" s="113">
        <f>SUM(E185:E189)</f>
        <v>-31793</v>
      </c>
      <c r="F190" s="113">
        <f>SUM(F185:F189)</f>
        <v>-30356.399999999998</v>
      </c>
      <c r="G190" s="156">
        <f t="shared" si="13"/>
        <v>1436.6000000000022</v>
      </c>
      <c r="H190" s="156">
        <f t="shared" si="14"/>
        <v>95.481395275689607</v>
      </c>
    </row>
    <row r="191" spans="1:8" s="14" customFormat="1">
      <c r="A191" s="42"/>
      <c r="C191" s="43"/>
      <c r="D191" s="44"/>
      <c r="E191" s="45"/>
      <c r="F191" s="45"/>
      <c r="G191" s="45"/>
      <c r="H191" s="45"/>
    </row>
    <row r="192" spans="1:8" s="14" customFormat="1">
      <c r="A192" s="42"/>
      <c r="C192" s="43"/>
      <c r="D192" s="44"/>
      <c r="E192" s="45"/>
      <c r="F192" s="45"/>
      <c r="G192" s="45"/>
      <c r="H192" s="45"/>
    </row>
    <row r="193" spans="1:8" s="14" customFormat="1" ht="28.5" customHeight="1">
      <c r="A193" s="50" t="s">
        <v>184</v>
      </c>
      <c r="B193" s="46"/>
      <c r="C193" s="270" t="s">
        <v>35</v>
      </c>
      <c r="D193" s="271"/>
      <c r="E193" s="47"/>
      <c r="F193" s="47"/>
      <c r="G193" s="272" t="s">
        <v>346</v>
      </c>
      <c r="H193" s="272"/>
    </row>
    <row r="194" spans="1:8" s="14" customFormat="1">
      <c r="A194" s="14" t="s">
        <v>26</v>
      </c>
      <c r="B194" s="11"/>
      <c r="C194" s="268" t="s">
        <v>27</v>
      </c>
      <c r="D194" s="268"/>
      <c r="E194" s="31"/>
      <c r="F194" s="31"/>
      <c r="G194" s="269" t="s">
        <v>34</v>
      </c>
      <c r="H194" s="269"/>
    </row>
    <row r="195" spans="1:8" s="14" customFormat="1">
      <c r="A195" s="48"/>
      <c r="E195" s="11"/>
      <c r="F195" s="11"/>
      <c r="G195" s="11"/>
      <c r="H195" s="11"/>
    </row>
    <row r="196" spans="1:8" s="14" customFormat="1">
      <c r="A196" s="48"/>
      <c r="E196" s="11"/>
      <c r="F196" s="11"/>
      <c r="G196" s="11"/>
      <c r="H196" s="11"/>
    </row>
    <row r="197" spans="1:8" s="14" customFormat="1">
      <c r="A197" s="48"/>
      <c r="E197" s="11"/>
      <c r="F197" s="11"/>
      <c r="G197" s="11"/>
      <c r="H197" s="11"/>
    </row>
    <row r="198" spans="1:8" s="14" customFormat="1">
      <c r="A198" s="48"/>
      <c r="E198" s="11"/>
      <c r="F198" s="11"/>
      <c r="G198" s="11"/>
      <c r="H198" s="11"/>
    </row>
    <row r="199" spans="1:8" s="14" customFormat="1">
      <c r="A199" s="48"/>
      <c r="E199" s="11"/>
      <c r="F199" s="11"/>
      <c r="G199" s="11"/>
      <c r="H199" s="11"/>
    </row>
    <row r="200" spans="1:8" s="14" customFormat="1">
      <c r="A200" s="48"/>
      <c r="E200" s="11"/>
      <c r="F200" s="11"/>
      <c r="G200" s="11"/>
      <c r="H200" s="11"/>
    </row>
    <row r="201" spans="1:8" s="14" customFormat="1">
      <c r="A201" s="48"/>
      <c r="E201" s="11"/>
      <c r="F201" s="11"/>
      <c r="G201" s="11"/>
      <c r="H201" s="11"/>
    </row>
    <row r="202" spans="1:8" s="14" customFormat="1">
      <c r="A202" s="48"/>
      <c r="E202" s="11"/>
      <c r="F202" s="11"/>
      <c r="G202" s="11"/>
      <c r="H202" s="11"/>
    </row>
    <row r="203" spans="1:8" s="14" customFormat="1">
      <c r="A203" s="48"/>
      <c r="E203" s="11"/>
      <c r="F203" s="11"/>
      <c r="G203" s="11"/>
      <c r="H203" s="11"/>
    </row>
    <row r="204" spans="1:8" s="14" customFormat="1">
      <c r="A204" s="48"/>
      <c r="E204" s="11"/>
      <c r="F204" s="11"/>
      <c r="G204" s="11"/>
      <c r="H204" s="11"/>
    </row>
    <row r="205" spans="1:8" s="14" customFormat="1">
      <c r="A205" s="48"/>
      <c r="E205" s="11"/>
      <c r="F205" s="11"/>
      <c r="G205" s="11"/>
      <c r="H205" s="11"/>
    </row>
    <row r="206" spans="1:8" s="14" customFormat="1">
      <c r="A206" s="48"/>
      <c r="E206" s="11"/>
      <c r="F206" s="11"/>
      <c r="G206" s="11"/>
      <c r="H206" s="11"/>
    </row>
    <row r="207" spans="1:8" s="14" customFormat="1">
      <c r="A207" s="48"/>
      <c r="E207" s="11"/>
      <c r="F207" s="11"/>
      <c r="G207" s="11"/>
      <c r="H207" s="11"/>
    </row>
    <row r="208" spans="1:8" s="14" customFormat="1">
      <c r="A208" s="48"/>
      <c r="E208" s="11"/>
      <c r="F208" s="11"/>
      <c r="G208" s="11"/>
      <c r="H208" s="11"/>
    </row>
    <row r="209" spans="1:8" s="14" customFormat="1">
      <c r="A209" s="48"/>
      <c r="E209" s="11"/>
      <c r="F209" s="11"/>
      <c r="G209" s="11"/>
      <c r="H209" s="11"/>
    </row>
    <row r="210" spans="1:8" s="14" customFormat="1">
      <c r="A210" s="48"/>
      <c r="E210" s="11"/>
      <c r="F210" s="11"/>
      <c r="G210" s="11"/>
      <c r="H210" s="11"/>
    </row>
    <row r="211" spans="1:8" s="14" customFormat="1">
      <c r="A211" s="48"/>
      <c r="E211" s="11"/>
      <c r="F211" s="11"/>
      <c r="G211" s="11"/>
      <c r="H211" s="11"/>
    </row>
    <row r="212" spans="1:8" s="14" customFormat="1">
      <c r="A212" s="48"/>
      <c r="E212" s="11"/>
      <c r="F212" s="11"/>
      <c r="G212" s="11"/>
      <c r="H212" s="11"/>
    </row>
    <row r="213" spans="1:8" s="14" customFormat="1">
      <c r="A213" s="48"/>
      <c r="E213" s="11"/>
      <c r="F213" s="11"/>
      <c r="G213" s="11"/>
      <c r="H213" s="11"/>
    </row>
    <row r="214" spans="1:8" s="14" customFormat="1">
      <c r="A214" s="48"/>
      <c r="E214" s="11"/>
      <c r="F214" s="11"/>
      <c r="G214" s="11"/>
      <c r="H214" s="11"/>
    </row>
    <row r="215" spans="1:8" s="14" customFormat="1">
      <c r="A215" s="48"/>
      <c r="E215" s="11"/>
      <c r="F215" s="11"/>
      <c r="G215" s="11"/>
      <c r="H215" s="11"/>
    </row>
    <row r="216" spans="1:8" s="14" customFormat="1">
      <c r="A216" s="48"/>
      <c r="E216" s="11"/>
      <c r="F216" s="11"/>
      <c r="G216" s="11"/>
      <c r="H216" s="11"/>
    </row>
    <row r="217" spans="1:8" s="14" customFormat="1">
      <c r="A217" s="48"/>
      <c r="E217" s="11"/>
      <c r="F217" s="11"/>
      <c r="G217" s="11"/>
      <c r="H217" s="11"/>
    </row>
    <row r="218" spans="1:8" s="14" customFormat="1">
      <c r="A218" s="48"/>
      <c r="E218" s="11"/>
      <c r="F218" s="11"/>
      <c r="G218" s="11"/>
      <c r="H218" s="11"/>
    </row>
    <row r="219" spans="1:8" s="14" customFormat="1">
      <c r="A219" s="48"/>
      <c r="E219" s="11"/>
      <c r="F219" s="11"/>
      <c r="G219" s="11"/>
      <c r="H219" s="11"/>
    </row>
    <row r="220" spans="1:8" s="14" customFormat="1">
      <c r="A220" s="48"/>
      <c r="E220" s="11"/>
      <c r="F220" s="11"/>
      <c r="G220" s="11"/>
      <c r="H220" s="11"/>
    </row>
    <row r="221" spans="1:8" s="14" customFormat="1">
      <c r="A221" s="48"/>
      <c r="E221" s="11"/>
      <c r="F221" s="11"/>
      <c r="G221" s="11"/>
      <c r="H221" s="11"/>
    </row>
    <row r="222" spans="1:8" s="14" customFormat="1">
      <c r="A222" s="48"/>
      <c r="E222" s="11"/>
      <c r="F222" s="11"/>
      <c r="G222" s="11"/>
      <c r="H222" s="11"/>
    </row>
    <row r="223" spans="1:8" s="14" customFormat="1">
      <c r="A223" s="48"/>
      <c r="E223" s="11"/>
      <c r="F223" s="11"/>
      <c r="G223" s="11"/>
      <c r="H223" s="11"/>
    </row>
    <row r="224" spans="1:8" s="14" customFormat="1">
      <c r="A224" s="48"/>
      <c r="E224" s="11"/>
      <c r="F224" s="11"/>
      <c r="G224" s="11"/>
      <c r="H224" s="11"/>
    </row>
    <row r="225" spans="1:8" s="14" customFormat="1">
      <c r="A225" s="48"/>
      <c r="E225" s="11"/>
      <c r="F225" s="11"/>
      <c r="G225" s="11"/>
      <c r="H225" s="11"/>
    </row>
    <row r="226" spans="1:8" s="14" customFormat="1">
      <c r="A226" s="48"/>
      <c r="E226" s="11"/>
      <c r="F226" s="11"/>
      <c r="G226" s="11"/>
      <c r="H226" s="11"/>
    </row>
    <row r="227" spans="1:8" s="14" customFormat="1">
      <c r="A227" s="48"/>
      <c r="E227" s="11"/>
      <c r="F227" s="11"/>
      <c r="G227" s="11"/>
      <c r="H227" s="11"/>
    </row>
    <row r="228" spans="1:8" s="14" customFormat="1">
      <c r="A228" s="48"/>
      <c r="E228" s="11"/>
      <c r="F228" s="11"/>
      <c r="G228" s="11"/>
      <c r="H228" s="11"/>
    </row>
    <row r="229" spans="1:8" s="14" customFormat="1">
      <c r="A229" s="48"/>
      <c r="E229" s="11"/>
      <c r="F229" s="11"/>
      <c r="G229" s="11"/>
      <c r="H229" s="11"/>
    </row>
    <row r="230" spans="1:8" s="14" customFormat="1">
      <c r="A230" s="48"/>
      <c r="E230" s="11"/>
      <c r="F230" s="11"/>
      <c r="G230" s="11"/>
      <c r="H230" s="11"/>
    </row>
    <row r="231" spans="1:8" s="14" customFormat="1">
      <c r="A231" s="48"/>
      <c r="E231" s="11"/>
      <c r="F231" s="11"/>
      <c r="G231" s="11"/>
      <c r="H231" s="11"/>
    </row>
    <row r="232" spans="1:8" s="14" customFormat="1">
      <c r="A232" s="48"/>
      <c r="E232" s="11"/>
      <c r="F232" s="11"/>
      <c r="G232" s="11"/>
      <c r="H232" s="11"/>
    </row>
    <row r="233" spans="1:8" s="14" customFormat="1">
      <c r="A233" s="48"/>
      <c r="E233" s="11"/>
      <c r="F233" s="11"/>
      <c r="G233" s="11"/>
      <c r="H233" s="11"/>
    </row>
    <row r="234" spans="1:8" s="14" customFormat="1">
      <c r="A234" s="48"/>
      <c r="E234" s="11"/>
      <c r="F234" s="11"/>
      <c r="G234" s="11"/>
      <c r="H234" s="11"/>
    </row>
    <row r="235" spans="1:8" s="14" customFormat="1">
      <c r="A235" s="48"/>
      <c r="E235" s="11"/>
      <c r="F235" s="11"/>
      <c r="G235" s="11"/>
      <c r="H235" s="11"/>
    </row>
    <row r="236" spans="1:8" s="14" customFormat="1">
      <c r="A236" s="48"/>
      <c r="E236" s="11"/>
      <c r="F236" s="11"/>
      <c r="G236" s="11"/>
      <c r="H236" s="11"/>
    </row>
    <row r="237" spans="1:8" s="14" customFormat="1">
      <c r="A237" s="48"/>
      <c r="E237" s="11"/>
      <c r="F237" s="11"/>
      <c r="G237" s="11"/>
      <c r="H237" s="11"/>
    </row>
    <row r="238" spans="1:8" s="14" customFormat="1">
      <c r="A238" s="48"/>
      <c r="E238" s="11"/>
      <c r="F238" s="11"/>
      <c r="G238" s="11"/>
      <c r="H238" s="11"/>
    </row>
    <row r="239" spans="1:8" s="14" customFormat="1">
      <c r="A239" s="48"/>
      <c r="E239" s="11"/>
      <c r="F239" s="11"/>
      <c r="G239" s="11"/>
      <c r="H239" s="11"/>
    </row>
    <row r="240" spans="1:8" s="14" customFormat="1">
      <c r="A240" s="48"/>
      <c r="E240" s="11"/>
      <c r="F240" s="11"/>
      <c r="G240" s="11"/>
      <c r="H240" s="11"/>
    </row>
    <row r="241" spans="1:8" s="14" customFormat="1">
      <c r="A241" s="48"/>
      <c r="E241" s="11"/>
      <c r="F241" s="11"/>
      <c r="G241" s="11"/>
      <c r="H241" s="11"/>
    </row>
    <row r="242" spans="1:8" s="14" customFormat="1">
      <c r="A242" s="48"/>
      <c r="E242" s="11"/>
      <c r="F242" s="11"/>
      <c r="G242" s="11"/>
      <c r="H242" s="11"/>
    </row>
    <row r="243" spans="1:8" s="14" customFormat="1">
      <c r="A243" s="48"/>
      <c r="E243" s="11"/>
      <c r="F243" s="11"/>
      <c r="G243" s="11"/>
      <c r="H243" s="11"/>
    </row>
    <row r="244" spans="1:8" s="14" customFormat="1">
      <c r="A244" s="48"/>
      <c r="E244" s="11"/>
      <c r="F244" s="11"/>
      <c r="G244" s="11"/>
      <c r="H244" s="11"/>
    </row>
    <row r="245" spans="1:8" s="14" customFormat="1">
      <c r="A245" s="48"/>
      <c r="E245" s="11"/>
      <c r="F245" s="11"/>
      <c r="G245" s="11"/>
      <c r="H245" s="11"/>
    </row>
    <row r="246" spans="1:8" s="14" customFormat="1">
      <c r="A246" s="48"/>
      <c r="E246" s="11"/>
      <c r="F246" s="11"/>
      <c r="G246" s="11"/>
      <c r="H246" s="11"/>
    </row>
    <row r="247" spans="1:8" s="14" customFormat="1">
      <c r="A247" s="48"/>
      <c r="E247" s="11"/>
      <c r="F247" s="11"/>
      <c r="G247" s="11"/>
      <c r="H247" s="11"/>
    </row>
    <row r="248" spans="1:8" s="14" customFormat="1">
      <c r="A248" s="48"/>
      <c r="E248" s="11"/>
      <c r="F248" s="11"/>
      <c r="G248" s="11"/>
      <c r="H248" s="11"/>
    </row>
    <row r="249" spans="1:8" s="14" customFormat="1">
      <c r="A249" s="48"/>
      <c r="E249" s="11"/>
      <c r="F249" s="11"/>
      <c r="G249" s="11"/>
      <c r="H249" s="11"/>
    </row>
    <row r="250" spans="1:8" s="14" customFormat="1">
      <c r="A250" s="48"/>
      <c r="E250" s="11"/>
      <c r="F250" s="11"/>
      <c r="G250" s="11"/>
      <c r="H250" s="11"/>
    </row>
    <row r="251" spans="1:8" s="14" customFormat="1">
      <c r="A251" s="48"/>
      <c r="E251" s="11"/>
      <c r="F251" s="11"/>
      <c r="G251" s="11"/>
      <c r="H251" s="11"/>
    </row>
    <row r="252" spans="1:8" s="14" customFormat="1">
      <c r="A252" s="48"/>
      <c r="E252" s="11"/>
      <c r="F252" s="11"/>
      <c r="G252" s="11"/>
      <c r="H252" s="11"/>
    </row>
    <row r="253" spans="1:8" s="14" customFormat="1">
      <c r="A253" s="48"/>
      <c r="E253" s="11"/>
      <c r="F253" s="11"/>
      <c r="G253" s="11"/>
      <c r="H253" s="11"/>
    </row>
    <row r="254" spans="1:8" s="14" customFormat="1">
      <c r="A254" s="48"/>
      <c r="E254" s="11"/>
      <c r="F254" s="11"/>
      <c r="G254" s="11"/>
      <c r="H254" s="11"/>
    </row>
    <row r="255" spans="1:8" s="14" customFormat="1">
      <c r="A255" s="48"/>
      <c r="E255" s="11"/>
      <c r="F255" s="11"/>
      <c r="G255" s="11"/>
      <c r="H255" s="11"/>
    </row>
    <row r="256" spans="1:8" s="14" customFormat="1">
      <c r="A256" s="48"/>
      <c r="E256" s="11"/>
      <c r="F256" s="11"/>
      <c r="G256" s="11"/>
      <c r="H256" s="11"/>
    </row>
    <row r="257" spans="1:8" s="14" customFormat="1">
      <c r="A257" s="48"/>
      <c r="E257" s="11"/>
      <c r="F257" s="11"/>
      <c r="G257" s="11"/>
      <c r="H257" s="11"/>
    </row>
    <row r="258" spans="1:8" s="14" customFormat="1">
      <c r="A258" s="48"/>
      <c r="E258" s="11"/>
      <c r="F258" s="11"/>
      <c r="G258" s="11"/>
      <c r="H258" s="11"/>
    </row>
    <row r="259" spans="1:8" s="14" customFormat="1">
      <c r="A259" s="48"/>
      <c r="E259" s="11"/>
      <c r="F259" s="11"/>
      <c r="G259" s="11"/>
      <c r="H259" s="11"/>
    </row>
    <row r="260" spans="1:8" s="14" customFormat="1">
      <c r="A260" s="48"/>
      <c r="E260" s="11"/>
      <c r="F260" s="11"/>
      <c r="G260" s="11"/>
      <c r="H260" s="11"/>
    </row>
    <row r="261" spans="1:8" s="14" customFormat="1">
      <c r="A261" s="48"/>
      <c r="E261" s="11"/>
      <c r="F261" s="11"/>
      <c r="G261" s="11"/>
      <c r="H261" s="11"/>
    </row>
    <row r="262" spans="1:8" s="14" customFormat="1">
      <c r="A262" s="48"/>
      <c r="E262" s="11"/>
      <c r="F262" s="11"/>
      <c r="G262" s="11"/>
      <c r="H262" s="11"/>
    </row>
    <row r="263" spans="1:8" s="14" customFormat="1">
      <c r="A263" s="48"/>
      <c r="E263" s="11"/>
      <c r="F263" s="11"/>
      <c r="G263" s="11"/>
      <c r="H263" s="11"/>
    </row>
    <row r="264" spans="1:8" s="14" customFormat="1">
      <c r="A264" s="48"/>
      <c r="E264" s="11"/>
      <c r="F264" s="11"/>
      <c r="G264" s="11"/>
      <c r="H264" s="11"/>
    </row>
    <row r="265" spans="1:8" s="14" customFormat="1">
      <c r="A265" s="48"/>
      <c r="E265" s="11"/>
      <c r="F265" s="11"/>
      <c r="G265" s="11"/>
      <c r="H265" s="11"/>
    </row>
    <row r="266" spans="1:8" s="14" customFormat="1">
      <c r="A266" s="48"/>
      <c r="E266" s="11"/>
      <c r="F266" s="11"/>
      <c r="G266" s="11"/>
      <c r="H266" s="11"/>
    </row>
    <row r="267" spans="1:8" s="14" customFormat="1">
      <c r="A267" s="48"/>
      <c r="E267" s="11"/>
      <c r="F267" s="11"/>
      <c r="G267" s="11"/>
      <c r="H267" s="11"/>
    </row>
    <row r="268" spans="1:8" s="14" customFormat="1">
      <c r="A268" s="48"/>
      <c r="E268" s="11"/>
      <c r="F268" s="11"/>
      <c r="G268" s="11"/>
      <c r="H268" s="11"/>
    </row>
    <row r="269" spans="1:8" s="14" customFormat="1">
      <c r="A269" s="48"/>
      <c r="E269" s="11"/>
      <c r="F269" s="11"/>
      <c r="G269" s="11"/>
      <c r="H269" s="11"/>
    </row>
    <row r="270" spans="1:8" s="14" customFormat="1">
      <c r="A270" s="48"/>
      <c r="E270" s="11"/>
      <c r="F270" s="11"/>
      <c r="G270" s="11"/>
      <c r="H270" s="11"/>
    </row>
    <row r="271" spans="1:8" s="14" customFormat="1">
      <c r="A271" s="48"/>
      <c r="E271" s="11"/>
      <c r="F271" s="11"/>
      <c r="G271" s="11"/>
      <c r="H271" s="11"/>
    </row>
    <row r="272" spans="1:8" s="14" customFormat="1">
      <c r="A272" s="48"/>
      <c r="E272" s="11"/>
      <c r="F272" s="11"/>
      <c r="G272" s="11"/>
      <c r="H272" s="11"/>
    </row>
    <row r="273" spans="1:8" s="14" customFormat="1">
      <c r="A273" s="48"/>
      <c r="E273" s="11"/>
      <c r="F273" s="11"/>
      <c r="G273" s="11"/>
      <c r="H273" s="11"/>
    </row>
    <row r="274" spans="1:8" s="14" customFormat="1">
      <c r="A274" s="48"/>
      <c r="E274" s="11"/>
      <c r="F274" s="11"/>
      <c r="G274" s="11"/>
      <c r="H274" s="11"/>
    </row>
    <row r="275" spans="1:8" s="14" customFormat="1">
      <c r="A275" s="48"/>
      <c r="E275" s="11"/>
      <c r="F275" s="11"/>
      <c r="G275" s="11"/>
      <c r="H275" s="11"/>
    </row>
    <row r="276" spans="1:8" s="14" customFormat="1">
      <c r="A276" s="48"/>
      <c r="E276" s="11"/>
      <c r="F276" s="11"/>
      <c r="G276" s="11"/>
      <c r="H276" s="11"/>
    </row>
    <row r="277" spans="1:8" s="14" customFormat="1">
      <c r="A277" s="48"/>
      <c r="E277" s="11"/>
      <c r="F277" s="11"/>
      <c r="G277" s="11"/>
      <c r="H277" s="11"/>
    </row>
    <row r="278" spans="1:8" s="14" customFormat="1">
      <c r="A278" s="48"/>
      <c r="E278" s="11"/>
      <c r="F278" s="11"/>
      <c r="G278" s="11"/>
      <c r="H278" s="11"/>
    </row>
    <row r="279" spans="1:8" s="14" customFormat="1">
      <c r="A279" s="48"/>
      <c r="E279" s="11"/>
      <c r="F279" s="11"/>
      <c r="G279" s="11"/>
      <c r="H279" s="11"/>
    </row>
    <row r="280" spans="1:8" s="14" customFormat="1">
      <c r="A280" s="48"/>
      <c r="E280" s="11"/>
      <c r="F280" s="11"/>
      <c r="G280" s="11"/>
      <c r="H280" s="11"/>
    </row>
    <row r="281" spans="1:8" s="14" customFormat="1">
      <c r="A281" s="48"/>
      <c r="E281" s="11"/>
      <c r="F281" s="11"/>
      <c r="G281" s="11"/>
      <c r="H281" s="11"/>
    </row>
    <row r="282" spans="1:8" s="14" customFormat="1">
      <c r="A282" s="48"/>
      <c r="E282" s="11"/>
      <c r="F282" s="11"/>
      <c r="G282" s="11"/>
      <c r="H282" s="11"/>
    </row>
    <row r="283" spans="1:8" s="14" customFormat="1">
      <c r="A283" s="48"/>
      <c r="E283" s="11"/>
      <c r="F283" s="11"/>
      <c r="G283" s="11"/>
      <c r="H283" s="11"/>
    </row>
    <row r="284" spans="1:8" s="14" customFormat="1">
      <c r="A284" s="48"/>
      <c r="E284" s="11"/>
      <c r="F284" s="11"/>
      <c r="G284" s="11"/>
      <c r="H284" s="11"/>
    </row>
    <row r="285" spans="1:8" s="14" customFormat="1">
      <c r="A285" s="48"/>
      <c r="E285" s="11"/>
      <c r="F285" s="11"/>
      <c r="G285" s="11"/>
      <c r="H285" s="11"/>
    </row>
    <row r="286" spans="1:8" s="14" customFormat="1">
      <c r="A286" s="48"/>
      <c r="E286" s="11"/>
      <c r="F286" s="11"/>
      <c r="G286" s="11"/>
      <c r="H286" s="11"/>
    </row>
    <row r="287" spans="1:8" s="14" customFormat="1">
      <c r="A287" s="48"/>
      <c r="E287" s="11"/>
      <c r="F287" s="11"/>
      <c r="G287" s="11"/>
      <c r="H287" s="11"/>
    </row>
    <row r="288" spans="1:8" s="14" customFormat="1">
      <c r="A288" s="48"/>
      <c r="E288" s="11"/>
      <c r="F288" s="11"/>
      <c r="G288" s="11"/>
      <c r="H288" s="11"/>
    </row>
    <row r="289" spans="1:8" s="14" customFormat="1">
      <c r="A289" s="48"/>
      <c r="E289" s="11"/>
      <c r="F289" s="11"/>
      <c r="G289" s="11"/>
      <c r="H289" s="11"/>
    </row>
    <row r="290" spans="1:8" s="14" customFormat="1">
      <c r="A290" s="48"/>
      <c r="E290" s="11"/>
      <c r="F290" s="11"/>
      <c r="G290" s="11"/>
      <c r="H290" s="11"/>
    </row>
    <row r="291" spans="1:8" s="14" customFormat="1">
      <c r="A291" s="48"/>
      <c r="E291" s="11"/>
      <c r="F291" s="11"/>
      <c r="G291" s="11"/>
      <c r="H291" s="11"/>
    </row>
    <row r="292" spans="1:8" s="14" customFormat="1">
      <c r="A292" s="48"/>
      <c r="E292" s="11"/>
      <c r="F292" s="11"/>
      <c r="G292" s="11"/>
      <c r="H292" s="11"/>
    </row>
    <row r="293" spans="1:8" s="14" customFormat="1">
      <c r="A293" s="48"/>
      <c r="E293" s="11"/>
      <c r="F293" s="11"/>
      <c r="G293" s="11"/>
      <c r="H293" s="11"/>
    </row>
    <row r="294" spans="1:8" s="14" customFormat="1">
      <c r="A294" s="48"/>
      <c r="E294" s="11"/>
      <c r="F294" s="11"/>
      <c r="G294" s="11"/>
      <c r="H294" s="11"/>
    </row>
    <row r="295" spans="1:8" s="14" customFormat="1">
      <c r="A295" s="48"/>
      <c r="E295" s="11"/>
      <c r="F295" s="11"/>
      <c r="G295" s="11"/>
      <c r="H295" s="11"/>
    </row>
    <row r="296" spans="1:8" s="14" customFormat="1">
      <c r="A296" s="48"/>
      <c r="E296" s="11"/>
      <c r="F296" s="11"/>
      <c r="G296" s="11"/>
      <c r="H296" s="11"/>
    </row>
    <row r="297" spans="1:8" s="14" customFormat="1">
      <c r="A297" s="48"/>
      <c r="E297" s="11"/>
      <c r="F297" s="11"/>
      <c r="G297" s="11"/>
      <c r="H297" s="11"/>
    </row>
    <row r="298" spans="1:8" s="14" customFormat="1">
      <c r="A298" s="48"/>
      <c r="E298" s="11"/>
      <c r="F298" s="11"/>
      <c r="G298" s="11"/>
      <c r="H298" s="11"/>
    </row>
    <row r="299" spans="1:8" s="14" customFormat="1">
      <c r="A299" s="48"/>
      <c r="E299" s="11"/>
      <c r="F299" s="11"/>
      <c r="G299" s="11"/>
      <c r="H299" s="11"/>
    </row>
    <row r="300" spans="1:8" s="14" customFormat="1">
      <c r="A300" s="48"/>
      <c r="E300" s="11"/>
      <c r="F300" s="11"/>
      <c r="G300" s="11"/>
      <c r="H300" s="11"/>
    </row>
    <row r="301" spans="1:8" s="14" customFormat="1">
      <c r="A301" s="48"/>
      <c r="E301" s="11"/>
      <c r="F301" s="11"/>
      <c r="G301" s="11"/>
      <c r="H301" s="11"/>
    </row>
    <row r="302" spans="1:8" s="14" customFormat="1">
      <c r="A302" s="48"/>
      <c r="E302" s="11"/>
      <c r="F302" s="11"/>
      <c r="G302" s="11"/>
      <c r="H302" s="11"/>
    </row>
    <row r="303" spans="1:8" s="14" customFormat="1">
      <c r="A303" s="48"/>
      <c r="E303" s="11"/>
      <c r="F303" s="11"/>
      <c r="G303" s="11"/>
      <c r="H303" s="11"/>
    </row>
    <row r="304" spans="1:8" s="14" customFormat="1">
      <c r="A304" s="48"/>
      <c r="E304" s="11"/>
      <c r="F304" s="11"/>
      <c r="G304" s="11"/>
      <c r="H304" s="11"/>
    </row>
    <row r="305" spans="1:8" s="14" customFormat="1">
      <c r="A305" s="48"/>
      <c r="E305" s="11"/>
      <c r="F305" s="11"/>
      <c r="G305" s="11"/>
      <c r="H305" s="11"/>
    </row>
    <row r="306" spans="1:8" s="14" customFormat="1">
      <c r="A306" s="48"/>
      <c r="E306" s="11"/>
      <c r="F306" s="11"/>
      <c r="G306" s="11"/>
      <c r="H306" s="11"/>
    </row>
    <row r="307" spans="1:8" s="14" customFormat="1">
      <c r="A307" s="48"/>
      <c r="E307" s="11"/>
      <c r="F307" s="11"/>
      <c r="G307" s="11"/>
      <c r="H307" s="11"/>
    </row>
    <row r="308" spans="1:8" s="14" customFormat="1">
      <c r="A308" s="48"/>
      <c r="E308" s="11"/>
      <c r="F308" s="11"/>
      <c r="G308" s="11"/>
      <c r="H308" s="11"/>
    </row>
    <row r="309" spans="1:8" s="14" customFormat="1">
      <c r="A309" s="48"/>
      <c r="E309" s="11"/>
      <c r="F309" s="11"/>
      <c r="G309" s="11"/>
      <c r="H309" s="11"/>
    </row>
    <row r="310" spans="1:8" s="14" customFormat="1">
      <c r="A310" s="48"/>
      <c r="E310" s="11"/>
      <c r="F310" s="11"/>
      <c r="G310" s="11"/>
      <c r="H310" s="11"/>
    </row>
    <row r="311" spans="1:8" s="14" customFormat="1">
      <c r="A311" s="48"/>
      <c r="E311" s="11"/>
      <c r="F311" s="11"/>
      <c r="G311" s="11"/>
      <c r="H311" s="11"/>
    </row>
    <row r="312" spans="1:8" s="14" customFormat="1">
      <c r="A312" s="48"/>
      <c r="E312" s="11"/>
      <c r="F312" s="11"/>
      <c r="G312" s="11"/>
      <c r="H312" s="11"/>
    </row>
    <row r="313" spans="1:8" s="14" customFormat="1">
      <c r="A313" s="48"/>
      <c r="E313" s="11"/>
      <c r="F313" s="11"/>
      <c r="G313" s="11"/>
      <c r="H313" s="11"/>
    </row>
    <row r="314" spans="1:8" s="14" customFormat="1">
      <c r="A314" s="48"/>
      <c r="E314" s="11"/>
      <c r="F314" s="11"/>
      <c r="G314" s="11"/>
      <c r="H314" s="11"/>
    </row>
    <row r="315" spans="1:8" s="14" customFormat="1">
      <c r="A315" s="48"/>
      <c r="E315" s="11"/>
      <c r="F315" s="11"/>
      <c r="G315" s="11"/>
      <c r="H315" s="11"/>
    </row>
    <row r="316" spans="1:8" s="14" customFormat="1">
      <c r="A316" s="48"/>
      <c r="E316" s="11"/>
      <c r="F316" s="11"/>
      <c r="G316" s="11"/>
      <c r="H316" s="11"/>
    </row>
    <row r="317" spans="1:8" s="14" customFormat="1">
      <c r="A317" s="48"/>
      <c r="E317" s="11"/>
      <c r="F317" s="11"/>
      <c r="G317" s="11"/>
      <c r="H317" s="11"/>
    </row>
    <row r="318" spans="1:8" s="14" customFormat="1">
      <c r="A318" s="48"/>
      <c r="E318" s="11"/>
      <c r="F318" s="11"/>
      <c r="G318" s="11"/>
      <c r="H318" s="11"/>
    </row>
    <row r="319" spans="1:8" s="14" customFormat="1">
      <c r="A319" s="48"/>
      <c r="E319" s="11"/>
      <c r="F319" s="11"/>
      <c r="G319" s="11"/>
      <c r="H319" s="11"/>
    </row>
    <row r="320" spans="1:8" s="14" customFormat="1">
      <c r="A320" s="48"/>
      <c r="E320" s="11"/>
      <c r="F320" s="11"/>
      <c r="G320" s="11"/>
      <c r="H320" s="11"/>
    </row>
    <row r="321" spans="1:8" s="14" customFormat="1">
      <c r="A321" s="48"/>
      <c r="E321" s="11"/>
      <c r="F321" s="11"/>
      <c r="G321" s="11"/>
      <c r="H321" s="11"/>
    </row>
    <row r="322" spans="1:8" s="14" customFormat="1">
      <c r="A322" s="48"/>
      <c r="E322" s="11"/>
      <c r="F322" s="11"/>
      <c r="G322" s="11"/>
      <c r="H322" s="11"/>
    </row>
    <row r="323" spans="1:8" s="14" customFormat="1">
      <c r="A323" s="48"/>
      <c r="E323" s="11"/>
      <c r="F323" s="11"/>
      <c r="G323" s="11"/>
      <c r="H323" s="11"/>
    </row>
    <row r="324" spans="1:8" s="14" customFormat="1">
      <c r="A324" s="48"/>
      <c r="E324" s="11"/>
      <c r="F324" s="11"/>
      <c r="G324" s="11"/>
      <c r="H324" s="11"/>
    </row>
    <row r="325" spans="1:8" s="14" customFormat="1">
      <c r="A325" s="48"/>
      <c r="E325" s="11"/>
      <c r="F325" s="11"/>
      <c r="G325" s="11"/>
      <c r="H325" s="11"/>
    </row>
    <row r="326" spans="1:8" s="14" customFormat="1">
      <c r="A326" s="48"/>
      <c r="E326" s="11"/>
      <c r="F326" s="11"/>
      <c r="G326" s="11"/>
      <c r="H326" s="11"/>
    </row>
    <row r="327" spans="1:8" s="14" customFormat="1">
      <c r="A327" s="48"/>
      <c r="E327" s="11"/>
      <c r="F327" s="11"/>
      <c r="G327" s="11"/>
      <c r="H327" s="11"/>
    </row>
    <row r="328" spans="1:8" s="14" customFormat="1">
      <c r="A328" s="48"/>
      <c r="E328" s="11"/>
      <c r="F328" s="11"/>
      <c r="G328" s="11"/>
      <c r="H328" s="11"/>
    </row>
    <row r="329" spans="1:8" s="14" customFormat="1">
      <c r="A329" s="48"/>
      <c r="E329" s="11"/>
      <c r="F329" s="11"/>
      <c r="G329" s="11"/>
      <c r="H329" s="11"/>
    </row>
    <row r="330" spans="1:8" s="14" customFormat="1">
      <c r="A330" s="48"/>
      <c r="E330" s="11"/>
      <c r="F330" s="11"/>
      <c r="G330" s="11"/>
      <c r="H330" s="11"/>
    </row>
    <row r="331" spans="1:8" s="14" customFormat="1">
      <c r="A331" s="48"/>
      <c r="E331" s="11"/>
      <c r="F331" s="11"/>
      <c r="G331" s="11"/>
      <c r="H331" s="11"/>
    </row>
    <row r="332" spans="1:8" s="14" customFormat="1">
      <c r="A332" s="48"/>
      <c r="E332" s="11"/>
      <c r="F332" s="11"/>
      <c r="G332" s="11"/>
      <c r="H332" s="11"/>
    </row>
    <row r="333" spans="1:8" s="14" customFormat="1">
      <c r="A333" s="48"/>
      <c r="E333" s="11"/>
      <c r="F333" s="11"/>
      <c r="G333" s="11"/>
      <c r="H333" s="11"/>
    </row>
    <row r="334" spans="1:8" s="14" customFormat="1">
      <c r="A334" s="48"/>
      <c r="E334" s="11"/>
      <c r="F334" s="11"/>
      <c r="G334" s="11"/>
      <c r="H334" s="11"/>
    </row>
    <row r="335" spans="1:8" s="14" customFormat="1">
      <c r="A335" s="48"/>
      <c r="E335" s="11"/>
      <c r="F335" s="11"/>
      <c r="G335" s="11"/>
      <c r="H335" s="11"/>
    </row>
    <row r="336" spans="1:8" s="14" customFormat="1">
      <c r="A336" s="48"/>
      <c r="E336" s="11"/>
      <c r="F336" s="11"/>
      <c r="G336" s="11"/>
      <c r="H336" s="11"/>
    </row>
    <row r="337" spans="1:8" s="14" customFormat="1">
      <c r="A337" s="48"/>
      <c r="E337" s="11"/>
      <c r="F337" s="11"/>
      <c r="G337" s="11"/>
      <c r="H337" s="11"/>
    </row>
    <row r="338" spans="1:8" s="14" customFormat="1">
      <c r="A338" s="48"/>
      <c r="E338" s="11"/>
      <c r="F338" s="11"/>
      <c r="G338" s="11"/>
      <c r="H338" s="11"/>
    </row>
    <row r="339" spans="1:8" s="14" customFormat="1">
      <c r="A339" s="48"/>
      <c r="E339" s="11"/>
      <c r="F339" s="11"/>
      <c r="G339" s="11"/>
      <c r="H339" s="11"/>
    </row>
    <row r="340" spans="1:8" s="14" customFormat="1">
      <c r="A340" s="48"/>
      <c r="E340" s="11"/>
      <c r="F340" s="11"/>
      <c r="G340" s="11"/>
      <c r="H340" s="11"/>
    </row>
    <row r="341" spans="1:8" s="14" customFormat="1">
      <c r="A341" s="48"/>
      <c r="E341" s="11"/>
      <c r="F341" s="11"/>
      <c r="G341" s="11"/>
      <c r="H341" s="11"/>
    </row>
    <row r="342" spans="1:8" s="14" customFormat="1">
      <c r="A342" s="48"/>
      <c r="E342" s="11"/>
      <c r="F342" s="11"/>
      <c r="G342" s="11"/>
      <c r="H342" s="11"/>
    </row>
    <row r="343" spans="1:8" s="14" customFormat="1">
      <c r="A343" s="48"/>
      <c r="E343" s="11"/>
      <c r="F343" s="11"/>
      <c r="G343" s="11"/>
      <c r="H343" s="11"/>
    </row>
    <row r="344" spans="1:8" s="14" customFormat="1">
      <c r="A344" s="48"/>
      <c r="E344" s="11"/>
      <c r="F344" s="11"/>
      <c r="G344" s="11"/>
      <c r="H344" s="11"/>
    </row>
    <row r="345" spans="1:8" s="14" customFormat="1">
      <c r="A345" s="48"/>
      <c r="E345" s="11"/>
      <c r="F345" s="11"/>
      <c r="G345" s="11"/>
      <c r="H345" s="11"/>
    </row>
  </sheetData>
  <mergeCells count="50">
    <mergeCell ref="A20:B20"/>
    <mergeCell ref="A16:B16"/>
    <mergeCell ref="E10:H10"/>
    <mergeCell ref="E25:H25"/>
    <mergeCell ref="E23:H23"/>
    <mergeCell ref="E18:H18"/>
    <mergeCell ref="E22:H22"/>
    <mergeCell ref="E24:H24"/>
    <mergeCell ref="A21:B21"/>
    <mergeCell ref="A18:B18"/>
    <mergeCell ref="A1:B6"/>
    <mergeCell ref="A11:B11"/>
    <mergeCell ref="E15:H15"/>
    <mergeCell ref="E14:H14"/>
    <mergeCell ref="E12:H12"/>
    <mergeCell ref="E9:H9"/>
    <mergeCell ref="E8:H8"/>
    <mergeCell ref="A15:B15"/>
    <mergeCell ref="A14:B14"/>
    <mergeCell ref="E32:G32"/>
    <mergeCell ref="E33:G33"/>
    <mergeCell ref="B30:D30"/>
    <mergeCell ref="B31:D31"/>
    <mergeCell ref="B33:D33"/>
    <mergeCell ref="B32:D32"/>
    <mergeCell ref="A39:H39"/>
    <mergeCell ref="A38:H38"/>
    <mergeCell ref="B36:D36"/>
    <mergeCell ref="B37:D37"/>
    <mergeCell ref="A44:H44"/>
    <mergeCell ref="E41:H41"/>
    <mergeCell ref="C41:D41"/>
    <mergeCell ref="A149:H149"/>
    <mergeCell ref="A158:H158"/>
    <mergeCell ref="A41:A42"/>
    <mergeCell ref="B41:B42"/>
    <mergeCell ref="C194:D194"/>
    <mergeCell ref="G194:H194"/>
    <mergeCell ref="C193:D193"/>
    <mergeCell ref="G193:H193"/>
    <mergeCell ref="A167:H167"/>
    <mergeCell ref="A99:H99"/>
    <mergeCell ref="A81:H81"/>
    <mergeCell ref="B35:D35"/>
    <mergeCell ref="B27:D27"/>
    <mergeCell ref="A23:B23"/>
    <mergeCell ref="B26:D26"/>
    <mergeCell ref="B28:D28"/>
    <mergeCell ref="B34:D34"/>
    <mergeCell ref="B29:D29"/>
  </mergeCells>
  <phoneticPr fontId="3" type="noConversion"/>
  <pageMargins left="0.23622047244094491" right="0.15748031496062992" top="0.19685039370078741" bottom="0.19685039370078741" header="0.39370078740157483" footer="0.19685039370078741"/>
  <pageSetup paperSize="9" scale="75" orientation="landscape" verticalDpi="300" r:id="rId1"/>
  <headerFooter alignWithMargins="0"/>
  <ignoredErrors>
    <ignoredError sqref="B159:B166 B168:B17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J99"/>
  <sheetViews>
    <sheetView view="pageBreakPreview" zoomScale="60" zoomScaleNormal="100" workbookViewId="0">
      <selection activeCell="F45" sqref="F45"/>
    </sheetView>
  </sheetViews>
  <sheetFormatPr defaultRowHeight="18.75"/>
  <cols>
    <col min="1" max="1" width="7.5703125" style="1" customWidth="1"/>
    <col min="2" max="2" width="74.28515625" style="1" customWidth="1"/>
    <col min="3" max="3" width="13.7109375" style="1" customWidth="1"/>
    <col min="4" max="4" width="13" style="1" customWidth="1"/>
    <col min="5" max="5" width="17.42578125" style="1" customWidth="1"/>
    <col min="6" max="6" width="14.85546875" style="1" customWidth="1"/>
    <col min="7" max="8" width="16" style="1" customWidth="1"/>
    <col min="9" max="16384" width="9.140625" style="1"/>
  </cols>
  <sheetData>
    <row r="2" spans="1:9" ht="20.25" customHeight="1">
      <c r="B2" s="297" t="s">
        <v>215</v>
      </c>
      <c r="C2" s="297"/>
      <c r="D2" s="297"/>
      <c r="E2" s="297"/>
      <c r="F2" s="297"/>
    </row>
    <row r="3" spans="1:9">
      <c r="B3" s="75"/>
      <c r="C3" s="76"/>
      <c r="D3" s="75"/>
      <c r="E3" s="75"/>
      <c r="F3" s="75"/>
      <c r="H3" s="1" t="s">
        <v>148</v>
      </c>
    </row>
    <row r="4" spans="1:9" ht="58.5" customHeight="1">
      <c r="A4" s="320" t="s">
        <v>176</v>
      </c>
      <c r="B4" s="320" t="s">
        <v>57</v>
      </c>
      <c r="C4" s="308" t="s">
        <v>16</v>
      </c>
      <c r="D4" s="308" t="s">
        <v>312</v>
      </c>
      <c r="E4" s="308" t="s">
        <v>313</v>
      </c>
      <c r="F4" s="308" t="s">
        <v>242</v>
      </c>
      <c r="G4" s="308" t="s">
        <v>244</v>
      </c>
      <c r="H4" s="308" t="s">
        <v>246</v>
      </c>
    </row>
    <row r="5" spans="1:9" ht="30.75" customHeight="1">
      <c r="A5" s="321"/>
      <c r="B5" s="321"/>
      <c r="C5" s="309"/>
      <c r="D5" s="309"/>
      <c r="E5" s="309"/>
      <c r="F5" s="309"/>
      <c r="G5" s="309"/>
      <c r="H5" s="309"/>
      <c r="I5" s="1">
        <f>SUM(G5:H5)</f>
        <v>0</v>
      </c>
    </row>
    <row r="6" spans="1:9" ht="30.75" customHeight="1">
      <c r="A6" s="123">
        <v>1</v>
      </c>
      <c r="B6" s="5">
        <v>2</v>
      </c>
      <c r="C6" s="169">
        <v>3</v>
      </c>
      <c r="D6" s="169">
        <v>4</v>
      </c>
      <c r="E6" s="169">
        <v>5</v>
      </c>
      <c r="F6" s="169">
        <v>6</v>
      </c>
      <c r="G6" s="5">
        <v>7</v>
      </c>
      <c r="H6" s="5">
        <v>8</v>
      </c>
    </row>
    <row r="7" spans="1:9" ht="37.5" customHeight="1">
      <c r="A7" s="322" t="s">
        <v>175</v>
      </c>
      <c r="B7" s="323"/>
      <c r="C7" s="169"/>
      <c r="D7" s="169"/>
      <c r="E7" s="232">
        <f>E11+E21</f>
        <v>31793</v>
      </c>
      <c r="F7" s="232">
        <f>F11+F21+F8</f>
        <v>30356.400000000005</v>
      </c>
      <c r="G7" s="123"/>
      <c r="H7" s="168">
        <f>(F7/E7)*100</f>
        <v>95.481395275689636</v>
      </c>
    </row>
    <row r="8" spans="1:9" ht="51" hidden="1" customHeight="1">
      <c r="A8" s="302" t="s">
        <v>174</v>
      </c>
      <c r="B8" s="303"/>
      <c r="C8" s="171">
        <v>1000</v>
      </c>
      <c r="D8" s="173"/>
      <c r="E8" s="173"/>
      <c r="F8" s="173">
        <f>F10</f>
        <v>464.4</v>
      </c>
      <c r="G8" s="123"/>
      <c r="H8" s="168" t="e">
        <f>(F8/E8)*100</f>
        <v>#DIV/0!</v>
      </c>
    </row>
    <row r="9" spans="1:9" ht="48" customHeight="1">
      <c r="A9" s="30" t="s">
        <v>186</v>
      </c>
      <c r="B9" s="258" t="s">
        <v>434</v>
      </c>
      <c r="C9" s="242"/>
      <c r="D9" s="166"/>
      <c r="E9" s="166"/>
      <c r="F9" s="166"/>
      <c r="G9" s="123"/>
      <c r="H9" s="168"/>
    </row>
    <row r="10" spans="1:9" ht="29.25" customHeight="1">
      <c r="A10" s="233"/>
      <c r="B10" s="163" t="s">
        <v>392</v>
      </c>
      <c r="C10" s="242"/>
      <c r="D10" s="166"/>
      <c r="E10" s="166"/>
      <c r="F10" s="166">
        <v>464.4</v>
      </c>
      <c r="G10" s="123"/>
      <c r="H10" s="168"/>
    </row>
    <row r="11" spans="1:9" ht="24.75" customHeight="1">
      <c r="A11" s="306" t="s">
        <v>80</v>
      </c>
      <c r="B11" s="307"/>
      <c r="C11" s="171">
        <v>1040</v>
      </c>
      <c r="D11" s="173"/>
      <c r="E11" s="173">
        <f>SUM(E12:E18)</f>
        <v>31672</v>
      </c>
      <c r="F11" s="173">
        <f>SUM(F12:F18)</f>
        <v>29084.700000000004</v>
      </c>
      <c r="G11" s="202">
        <f>F11-E11</f>
        <v>-2587.2999999999956</v>
      </c>
      <c r="H11" s="168">
        <f>(F11/E11)*100</f>
        <v>91.830954786562273</v>
      </c>
    </row>
    <row r="12" spans="1:9" ht="42" customHeight="1">
      <c r="A12" s="30" t="s">
        <v>186</v>
      </c>
      <c r="B12" s="30" t="s">
        <v>435</v>
      </c>
      <c r="C12" s="243"/>
      <c r="D12" s="166"/>
      <c r="E12" s="166">
        <v>3666</v>
      </c>
      <c r="F12" s="166">
        <v>3067.9</v>
      </c>
      <c r="G12" s="202">
        <f t="shared" ref="G12:G77" si="0">F12-E12</f>
        <v>-598.09999999999991</v>
      </c>
      <c r="H12" s="168">
        <f>(F12/E12)*100</f>
        <v>83.685215493726133</v>
      </c>
    </row>
    <row r="13" spans="1:9" ht="45.75" customHeight="1">
      <c r="A13" s="30" t="s">
        <v>195</v>
      </c>
      <c r="B13" s="144" t="s">
        <v>436</v>
      </c>
      <c r="C13" s="243"/>
      <c r="D13" s="166"/>
      <c r="E13" s="166">
        <v>25684</v>
      </c>
      <c r="F13" s="166">
        <v>24565.200000000001</v>
      </c>
      <c r="G13" s="202">
        <f t="shared" si="0"/>
        <v>-1118.7999999999993</v>
      </c>
      <c r="H13" s="168">
        <f t="shared" ref="H13:H78" si="1">(F13/E13)*100</f>
        <v>95.643980688366298</v>
      </c>
    </row>
    <row r="14" spans="1:9" ht="29.25" customHeight="1">
      <c r="A14" s="30" t="s">
        <v>218</v>
      </c>
      <c r="B14" s="144" t="s">
        <v>437</v>
      </c>
      <c r="C14" s="243"/>
      <c r="D14" s="166"/>
      <c r="E14" s="166"/>
      <c r="F14" s="166"/>
      <c r="G14" s="202">
        <f t="shared" si="0"/>
        <v>0</v>
      </c>
      <c r="H14" s="168"/>
    </row>
    <row r="15" spans="1:9" ht="75" customHeight="1">
      <c r="A15" s="30" t="s">
        <v>223</v>
      </c>
      <c r="B15" s="163" t="s">
        <v>438</v>
      </c>
      <c r="C15" s="167"/>
      <c r="D15" s="166"/>
      <c r="E15" s="166">
        <v>1911</v>
      </c>
      <c r="F15" s="166">
        <v>909.4</v>
      </c>
      <c r="G15" s="202">
        <f t="shared" si="0"/>
        <v>-1001.6</v>
      </c>
      <c r="H15" s="168">
        <f t="shared" si="1"/>
        <v>47.587650444793297</v>
      </c>
    </row>
    <row r="16" spans="1:9" ht="44.25" customHeight="1">
      <c r="A16" s="30" t="s">
        <v>228</v>
      </c>
      <c r="B16" s="144" t="s">
        <v>439</v>
      </c>
      <c r="C16" s="29"/>
      <c r="D16" s="166"/>
      <c r="E16" s="166">
        <v>404</v>
      </c>
      <c r="F16" s="166">
        <v>535.20000000000005</v>
      </c>
      <c r="G16" s="202">
        <f t="shared" si="0"/>
        <v>131.20000000000005</v>
      </c>
      <c r="H16" s="168">
        <f t="shared" si="1"/>
        <v>132.47524752475249</v>
      </c>
    </row>
    <row r="17" spans="1:8" ht="48" customHeight="1">
      <c r="A17" s="30" t="s">
        <v>271</v>
      </c>
      <c r="B17" s="163" t="s">
        <v>272</v>
      </c>
      <c r="C17" s="167"/>
      <c r="D17" s="166"/>
      <c r="E17" s="166">
        <v>7</v>
      </c>
      <c r="F17" s="166">
        <v>7</v>
      </c>
      <c r="G17" s="202">
        <f t="shared" si="0"/>
        <v>0</v>
      </c>
      <c r="H17" s="168">
        <f t="shared" si="1"/>
        <v>100</v>
      </c>
    </row>
    <row r="18" spans="1:8" ht="21.75" customHeight="1">
      <c r="A18" s="304"/>
      <c r="B18" s="305"/>
      <c r="C18" s="242"/>
      <c r="D18" s="166"/>
      <c r="E18" s="166"/>
      <c r="F18" s="166"/>
      <c r="G18" s="202">
        <f t="shared" si="0"/>
        <v>0</v>
      </c>
      <c r="H18" s="168"/>
    </row>
    <row r="19" spans="1:8" ht="29.25" hidden="1" customHeight="1">
      <c r="A19" s="306" t="s">
        <v>177</v>
      </c>
      <c r="B19" s="307"/>
      <c r="C19" s="171">
        <v>1130</v>
      </c>
      <c r="D19" s="173"/>
      <c r="E19" s="173"/>
      <c r="F19" s="173"/>
      <c r="G19" s="202">
        <f t="shared" si="0"/>
        <v>0</v>
      </c>
      <c r="H19" s="168"/>
    </row>
    <row r="20" spans="1:8" ht="35.25" hidden="1" customHeight="1">
      <c r="A20" s="26"/>
      <c r="B20" s="241"/>
      <c r="C20" s="242"/>
      <c r="D20" s="166"/>
      <c r="E20" s="166"/>
      <c r="F20" s="166"/>
      <c r="G20" s="202">
        <f t="shared" si="0"/>
        <v>0</v>
      </c>
      <c r="H20" s="168"/>
    </row>
    <row r="21" spans="1:8" ht="35.25" customHeight="1">
      <c r="A21" s="306" t="s">
        <v>62</v>
      </c>
      <c r="B21" s="307"/>
      <c r="C21" s="171">
        <v>1150</v>
      </c>
      <c r="D21" s="173"/>
      <c r="E21" s="173">
        <f>E22</f>
        <v>121</v>
      </c>
      <c r="F21" s="173">
        <f>F22</f>
        <v>807.3</v>
      </c>
      <c r="G21" s="202">
        <f t="shared" si="0"/>
        <v>686.3</v>
      </c>
      <c r="H21" s="168">
        <f t="shared" si="1"/>
        <v>667.19008264462798</v>
      </c>
    </row>
    <row r="22" spans="1:8" s="8" customFormat="1" ht="39" customHeight="1">
      <c r="A22" s="240" t="s">
        <v>186</v>
      </c>
      <c r="B22" s="161" t="s">
        <v>440</v>
      </c>
      <c r="C22" s="242"/>
      <c r="D22" s="166"/>
      <c r="E22" s="166">
        <v>121</v>
      </c>
      <c r="F22" s="166">
        <v>807.3</v>
      </c>
      <c r="G22" s="202">
        <f t="shared" si="0"/>
        <v>686.3</v>
      </c>
      <c r="H22" s="168">
        <f t="shared" si="1"/>
        <v>667.19008264462798</v>
      </c>
    </row>
    <row r="23" spans="1:8" s="8" customFormat="1" ht="32.25" customHeight="1">
      <c r="A23" s="298" t="s">
        <v>178</v>
      </c>
      <c r="B23" s="299"/>
      <c r="C23" s="171"/>
      <c r="D23" s="173"/>
      <c r="E23" s="173"/>
      <c r="F23" s="173"/>
      <c r="G23" s="202">
        <f t="shared" si="0"/>
        <v>0</v>
      </c>
      <c r="H23" s="168"/>
    </row>
    <row r="24" spans="1:8" s="8" customFormat="1" ht="31.5" customHeight="1">
      <c r="A24" s="300" t="s">
        <v>180</v>
      </c>
      <c r="B24" s="301"/>
      <c r="C24" s="171">
        <v>1015</v>
      </c>
      <c r="D24" s="173"/>
      <c r="E24" s="173"/>
      <c r="F24" s="173">
        <f>SUM(F25:F27)</f>
        <v>535.20000000000005</v>
      </c>
      <c r="G24" s="202">
        <f t="shared" si="0"/>
        <v>535.20000000000005</v>
      </c>
      <c r="H24" s="168"/>
    </row>
    <row r="25" spans="1:8" s="8" customFormat="1" ht="31.5" hidden="1" customHeight="1">
      <c r="A25" s="244"/>
      <c r="B25" s="225" t="s">
        <v>444</v>
      </c>
      <c r="C25" s="171"/>
      <c r="D25" s="173"/>
      <c r="E25" s="173"/>
      <c r="F25" s="173"/>
      <c r="G25" s="202">
        <f t="shared" si="0"/>
        <v>0</v>
      </c>
      <c r="H25" s="168" t="e">
        <f>(F25/E25)*100</f>
        <v>#DIV/0!</v>
      </c>
    </row>
    <row r="26" spans="1:8" s="8" customFormat="1" ht="31.5" customHeight="1">
      <c r="A26" s="244"/>
      <c r="B26" s="225" t="s">
        <v>275</v>
      </c>
      <c r="C26" s="171"/>
      <c r="D26" s="173"/>
      <c r="E26" s="173"/>
      <c r="F26" s="166">
        <v>535.20000000000005</v>
      </c>
      <c r="G26" s="202">
        <f t="shared" si="0"/>
        <v>535.20000000000005</v>
      </c>
      <c r="H26" s="168" t="e">
        <f t="shared" si="1"/>
        <v>#DIV/0!</v>
      </c>
    </row>
    <row r="27" spans="1:8" s="8" customFormat="1" ht="31.5" hidden="1" customHeight="1">
      <c r="A27" s="30"/>
      <c r="B27" s="186" t="s">
        <v>278</v>
      </c>
      <c r="C27" s="242"/>
      <c r="D27" s="166"/>
      <c r="E27" s="166"/>
      <c r="F27" s="166"/>
      <c r="G27" s="202">
        <f t="shared" si="0"/>
        <v>0</v>
      </c>
      <c r="H27" s="168" t="e">
        <f t="shared" si="1"/>
        <v>#DIV/0!</v>
      </c>
    </row>
    <row r="28" spans="1:8" s="8" customFormat="1" ht="29.25" customHeight="1">
      <c r="A28" s="302" t="s">
        <v>181</v>
      </c>
      <c r="B28" s="303"/>
      <c r="C28" s="234"/>
      <c r="D28" s="173"/>
      <c r="E28" s="173"/>
      <c r="F28" s="173"/>
      <c r="G28" s="202">
        <f t="shared" si="0"/>
        <v>0</v>
      </c>
      <c r="H28" s="168"/>
    </row>
    <row r="29" spans="1:8" s="8" customFormat="1" ht="37.5" customHeight="1">
      <c r="A29" s="300" t="s">
        <v>179</v>
      </c>
      <c r="B29" s="301"/>
      <c r="C29" s="171">
        <v>1021</v>
      </c>
      <c r="D29" s="173"/>
      <c r="E29" s="173">
        <f>SUM(E30:E30)+E45</f>
        <v>145</v>
      </c>
      <c r="F29" s="173">
        <f>SUM(F30:F45)</f>
        <v>145</v>
      </c>
      <c r="G29" s="202">
        <f t="shared" si="0"/>
        <v>0</v>
      </c>
      <c r="H29" s="168"/>
    </row>
    <row r="30" spans="1:8" s="8" customFormat="1" ht="39" customHeight="1">
      <c r="A30" s="310" t="s">
        <v>273</v>
      </c>
      <c r="B30" s="311"/>
      <c r="C30" s="235"/>
      <c r="D30" s="173"/>
      <c r="E30" s="166">
        <v>16</v>
      </c>
      <c r="F30" s="166">
        <v>16</v>
      </c>
      <c r="G30" s="202">
        <f t="shared" si="0"/>
        <v>0</v>
      </c>
      <c r="H30" s="168"/>
    </row>
    <row r="31" spans="1:8" s="8" customFormat="1" ht="29.25" hidden="1" customHeight="1">
      <c r="A31" s="245"/>
      <c r="B31" s="246"/>
      <c r="C31" s="235"/>
      <c r="D31" s="173"/>
      <c r="E31" s="166"/>
      <c r="F31" s="166"/>
      <c r="G31" s="202">
        <f t="shared" si="0"/>
        <v>0</v>
      </c>
      <c r="H31" s="168"/>
    </row>
    <row r="32" spans="1:8" s="8" customFormat="1" ht="37.5" hidden="1" customHeight="1">
      <c r="A32" s="329" t="s">
        <v>415</v>
      </c>
      <c r="B32" s="330"/>
      <c r="C32" s="167"/>
      <c r="D32" s="173"/>
      <c r="E32" s="166"/>
      <c r="F32" s="166"/>
      <c r="G32" s="202">
        <f t="shared" si="0"/>
        <v>0</v>
      </c>
      <c r="H32" s="168" t="e">
        <f t="shared" si="1"/>
        <v>#DIV/0!</v>
      </c>
    </row>
    <row r="33" spans="1:8" s="8" customFormat="1" ht="27.75" hidden="1" customHeight="1">
      <c r="A33" s="162" t="s">
        <v>275</v>
      </c>
      <c r="B33" s="162"/>
      <c r="C33" s="235"/>
      <c r="D33" s="173"/>
      <c r="E33" s="166"/>
      <c r="F33" s="166"/>
      <c r="G33" s="202">
        <f t="shared" si="0"/>
        <v>0</v>
      </c>
      <c r="H33" s="168" t="e">
        <f t="shared" si="1"/>
        <v>#DIV/0!</v>
      </c>
    </row>
    <row r="34" spans="1:8" s="8" customFormat="1" ht="45" hidden="1" customHeight="1">
      <c r="A34" s="162" t="s">
        <v>276</v>
      </c>
      <c r="B34" s="162"/>
      <c r="C34" s="235"/>
      <c r="D34" s="173"/>
      <c r="E34" s="166"/>
      <c r="F34" s="166"/>
      <c r="G34" s="202">
        <f t="shared" si="0"/>
        <v>0</v>
      </c>
      <c r="H34" s="168" t="e">
        <f t="shared" si="1"/>
        <v>#DIV/0!</v>
      </c>
    </row>
    <row r="35" spans="1:8" s="8" customFormat="1" ht="33" hidden="1" customHeight="1">
      <c r="A35" s="162" t="s">
        <v>277</v>
      </c>
      <c r="B35" s="162"/>
      <c r="C35" s="235"/>
      <c r="D35" s="173"/>
      <c r="E35" s="166"/>
      <c r="F35" s="166"/>
      <c r="G35" s="202">
        <f t="shared" si="0"/>
        <v>0</v>
      </c>
      <c r="H35" s="168" t="e">
        <f t="shared" si="1"/>
        <v>#DIV/0!</v>
      </c>
    </row>
    <row r="36" spans="1:8" s="8" customFormat="1" ht="31.5" hidden="1" customHeight="1">
      <c r="A36" s="162"/>
      <c r="B36" s="162"/>
      <c r="C36" s="235"/>
      <c r="D36" s="173"/>
      <c r="E36" s="166"/>
      <c r="F36" s="166"/>
      <c r="G36" s="202">
        <f t="shared" si="0"/>
        <v>0</v>
      </c>
      <c r="H36" s="168" t="e">
        <f t="shared" si="1"/>
        <v>#DIV/0!</v>
      </c>
    </row>
    <row r="37" spans="1:8" s="8" customFormat="1" ht="30" hidden="1" customHeight="1">
      <c r="A37" s="162"/>
      <c r="B37" s="162"/>
      <c r="C37" s="235"/>
      <c r="D37" s="173"/>
      <c r="E37" s="166"/>
      <c r="F37" s="166"/>
      <c r="G37" s="202">
        <f t="shared" si="0"/>
        <v>0</v>
      </c>
      <c r="H37" s="168" t="e">
        <f t="shared" si="1"/>
        <v>#DIV/0!</v>
      </c>
    </row>
    <row r="38" spans="1:8" ht="20.25" hidden="1" customHeight="1">
      <c r="A38" s="162"/>
      <c r="B38" s="162"/>
      <c r="C38" s="235"/>
      <c r="D38" s="173"/>
      <c r="E38" s="166"/>
      <c r="F38" s="166"/>
      <c r="G38" s="202">
        <f t="shared" si="0"/>
        <v>0</v>
      </c>
      <c r="H38" s="168" t="e">
        <f t="shared" si="1"/>
        <v>#DIV/0!</v>
      </c>
    </row>
    <row r="39" spans="1:8" ht="24.75" hidden="1" customHeight="1">
      <c r="A39" s="162" t="s">
        <v>429</v>
      </c>
      <c r="B39" s="162"/>
      <c r="C39" s="235"/>
      <c r="D39" s="173"/>
      <c r="E39" s="166"/>
      <c r="F39" s="166"/>
      <c r="G39" s="202">
        <f t="shared" si="0"/>
        <v>0</v>
      </c>
      <c r="H39" s="168" t="e">
        <f t="shared" si="1"/>
        <v>#DIV/0!</v>
      </c>
    </row>
    <row r="40" spans="1:8" ht="20.25" hidden="1" customHeight="1">
      <c r="A40" s="314"/>
      <c r="B40" s="315"/>
      <c r="C40" s="235"/>
      <c r="D40" s="173"/>
      <c r="E40" s="166"/>
      <c r="F40" s="166"/>
      <c r="G40" s="202">
        <f t="shared" si="0"/>
        <v>0</v>
      </c>
      <c r="H40" s="168" t="e">
        <f t="shared" si="1"/>
        <v>#DIV/0!</v>
      </c>
    </row>
    <row r="41" spans="1:8" ht="20.25" hidden="1" customHeight="1">
      <c r="A41" s="162"/>
      <c r="B41" s="162"/>
      <c r="C41" s="235"/>
      <c r="D41" s="173"/>
      <c r="E41" s="166"/>
      <c r="F41" s="166"/>
      <c r="G41" s="202">
        <f t="shared" si="0"/>
        <v>0</v>
      </c>
      <c r="H41" s="168" t="e">
        <f t="shared" si="1"/>
        <v>#DIV/0!</v>
      </c>
    </row>
    <row r="42" spans="1:8" ht="20.25" hidden="1" customHeight="1">
      <c r="A42" s="162" t="s">
        <v>278</v>
      </c>
      <c r="B42" s="162"/>
      <c r="C42" s="235"/>
      <c r="D42" s="173"/>
      <c r="E42" s="166"/>
      <c r="F42" s="166"/>
      <c r="G42" s="202">
        <f t="shared" si="0"/>
        <v>0</v>
      </c>
      <c r="H42" s="168" t="e">
        <f t="shared" si="1"/>
        <v>#DIV/0!</v>
      </c>
    </row>
    <row r="43" spans="1:8" ht="20.25" hidden="1" customHeight="1">
      <c r="A43" s="162" t="s">
        <v>279</v>
      </c>
      <c r="B43" s="162"/>
      <c r="C43" s="235"/>
      <c r="D43" s="173"/>
      <c r="E43" s="166"/>
      <c r="F43" s="166"/>
      <c r="G43" s="202">
        <f t="shared" si="0"/>
        <v>0</v>
      </c>
      <c r="H43" s="168" t="e">
        <f t="shared" si="1"/>
        <v>#DIV/0!</v>
      </c>
    </row>
    <row r="44" spans="1:8" ht="20.25" hidden="1" customHeight="1">
      <c r="A44" s="162"/>
      <c r="B44" s="162"/>
      <c r="C44" s="235"/>
      <c r="D44" s="173"/>
      <c r="E44" s="166"/>
      <c r="F44" s="166"/>
      <c r="G44" s="202">
        <f t="shared" si="0"/>
        <v>0</v>
      </c>
      <c r="H44" s="168" t="e">
        <f t="shared" si="1"/>
        <v>#DIV/0!</v>
      </c>
    </row>
    <row r="45" spans="1:8" ht="20.25" customHeight="1">
      <c r="A45" s="162" t="s">
        <v>280</v>
      </c>
      <c r="B45" s="162"/>
      <c r="C45" s="235"/>
      <c r="D45" s="173"/>
      <c r="E45" s="166">
        <v>129</v>
      </c>
      <c r="F45" s="166">
        <v>129</v>
      </c>
      <c r="G45" s="202">
        <f t="shared" si="0"/>
        <v>0</v>
      </c>
      <c r="H45" s="168">
        <f t="shared" si="1"/>
        <v>100</v>
      </c>
    </row>
    <row r="46" spans="1:8" ht="20.25" hidden="1" customHeight="1">
      <c r="A46" s="162"/>
      <c r="B46" s="162"/>
      <c r="C46" s="235"/>
      <c r="D46" s="236"/>
      <c r="E46" s="166"/>
      <c r="F46" s="166"/>
      <c r="G46" s="202">
        <f t="shared" si="0"/>
        <v>0</v>
      </c>
      <c r="H46" s="168" t="e">
        <f t="shared" si="1"/>
        <v>#DIV/0!</v>
      </c>
    </row>
    <row r="47" spans="1:8" ht="20.25" hidden="1" customHeight="1">
      <c r="A47" s="331"/>
      <c r="B47" s="331"/>
      <c r="C47" s="163"/>
      <c r="D47" s="236"/>
      <c r="E47" s="166"/>
      <c r="F47" s="166"/>
      <c r="G47" s="202">
        <f t="shared" si="0"/>
        <v>0</v>
      </c>
      <c r="H47" s="168" t="e">
        <f t="shared" si="1"/>
        <v>#DIV/0!</v>
      </c>
    </row>
    <row r="48" spans="1:8" ht="20.25" hidden="1" customHeight="1">
      <c r="A48" s="331" t="s">
        <v>281</v>
      </c>
      <c r="B48" s="331"/>
      <c r="C48" s="163"/>
      <c r="D48" s="167"/>
      <c r="E48" s="166"/>
      <c r="F48" s="166"/>
      <c r="G48" s="202">
        <f t="shared" si="0"/>
        <v>0</v>
      </c>
      <c r="H48" s="168" t="e">
        <f t="shared" si="1"/>
        <v>#DIV/0!</v>
      </c>
    </row>
    <row r="49" spans="1:8" ht="20.25" hidden="1" customHeight="1">
      <c r="A49" s="312"/>
      <c r="B49" s="313"/>
      <c r="C49" s="235"/>
      <c r="D49" s="173"/>
      <c r="E49" s="166"/>
      <c r="F49" s="166"/>
      <c r="G49" s="202">
        <f t="shared" si="0"/>
        <v>0</v>
      </c>
      <c r="H49" s="168" t="e">
        <f t="shared" si="1"/>
        <v>#DIV/0!</v>
      </c>
    </row>
    <row r="50" spans="1:8" ht="20.25" customHeight="1">
      <c r="A50" s="300" t="s">
        <v>182</v>
      </c>
      <c r="B50" s="301"/>
      <c r="C50" s="234">
        <v>1025</v>
      </c>
      <c r="D50" s="173"/>
      <c r="E50" s="173">
        <f>SUM(E51:E79)</f>
        <v>4280</v>
      </c>
      <c r="F50" s="173">
        <f>SUM(F51:F79)</f>
        <v>2978.7</v>
      </c>
      <c r="G50" s="202">
        <f t="shared" si="0"/>
        <v>-1301.3000000000002</v>
      </c>
      <c r="H50" s="168">
        <f t="shared" si="1"/>
        <v>69.595794392523359</v>
      </c>
    </row>
    <row r="51" spans="1:8" ht="20.25" customHeight="1">
      <c r="A51" s="310" t="s">
        <v>282</v>
      </c>
      <c r="B51" s="311"/>
      <c r="C51" s="234"/>
      <c r="D51" s="173"/>
      <c r="E51" s="166"/>
      <c r="F51" s="166"/>
      <c r="G51" s="202">
        <f t="shared" si="0"/>
        <v>0</v>
      </c>
      <c r="H51" s="168" t="e">
        <f t="shared" si="1"/>
        <v>#DIV/0!</v>
      </c>
    </row>
    <row r="52" spans="1:8" ht="20.25" customHeight="1">
      <c r="A52" s="310" t="s">
        <v>283</v>
      </c>
      <c r="B52" s="311"/>
      <c r="C52" s="234"/>
      <c r="D52" s="173"/>
      <c r="E52" s="166">
        <v>14</v>
      </c>
      <c r="F52" s="166">
        <v>14</v>
      </c>
      <c r="G52" s="202">
        <f t="shared" si="0"/>
        <v>0</v>
      </c>
      <c r="H52" s="168">
        <f t="shared" si="1"/>
        <v>100</v>
      </c>
    </row>
    <row r="53" spans="1:8" ht="20.25" customHeight="1">
      <c r="A53" s="310" t="s">
        <v>284</v>
      </c>
      <c r="B53" s="311"/>
      <c r="C53" s="234"/>
      <c r="D53" s="173"/>
      <c r="E53" s="166">
        <v>42</v>
      </c>
      <c r="F53" s="166">
        <v>42</v>
      </c>
      <c r="G53" s="202">
        <f t="shared" si="0"/>
        <v>0</v>
      </c>
      <c r="H53" s="168">
        <f t="shared" si="1"/>
        <v>100</v>
      </c>
    </row>
    <row r="54" spans="1:8" ht="20.25" customHeight="1">
      <c r="A54" s="310" t="s">
        <v>285</v>
      </c>
      <c r="B54" s="311"/>
      <c r="C54" s="234"/>
      <c r="D54" s="173"/>
      <c r="E54" s="166"/>
      <c r="F54" s="166"/>
      <c r="G54" s="202">
        <f t="shared" si="0"/>
        <v>0</v>
      </c>
      <c r="H54" s="168" t="e">
        <f t="shared" si="1"/>
        <v>#DIV/0!</v>
      </c>
    </row>
    <row r="55" spans="1:8" ht="20.25" customHeight="1">
      <c r="A55" s="310" t="s">
        <v>286</v>
      </c>
      <c r="B55" s="311"/>
      <c r="C55" s="234"/>
      <c r="D55" s="173"/>
      <c r="E55" s="166">
        <v>222</v>
      </c>
      <c r="F55" s="166">
        <v>221.2</v>
      </c>
      <c r="G55" s="202">
        <f t="shared" si="0"/>
        <v>-0.80000000000001137</v>
      </c>
      <c r="H55" s="168">
        <f t="shared" si="1"/>
        <v>99.639639639639626</v>
      </c>
    </row>
    <row r="56" spans="1:8" ht="20.25" hidden="1" customHeight="1">
      <c r="A56" s="310" t="s">
        <v>287</v>
      </c>
      <c r="B56" s="311"/>
      <c r="C56" s="234"/>
      <c r="D56" s="173"/>
      <c r="E56" s="166"/>
      <c r="F56" s="166"/>
      <c r="G56" s="202">
        <f t="shared" si="0"/>
        <v>0</v>
      </c>
      <c r="H56" s="168" t="e">
        <f t="shared" si="1"/>
        <v>#DIV/0!</v>
      </c>
    </row>
    <row r="57" spans="1:8" ht="20.25" hidden="1" customHeight="1">
      <c r="A57" s="310" t="s">
        <v>288</v>
      </c>
      <c r="B57" s="311"/>
      <c r="C57" s="234"/>
      <c r="D57" s="173"/>
      <c r="E57" s="166"/>
      <c r="F57" s="166"/>
      <c r="G57" s="202">
        <f t="shared" si="0"/>
        <v>0</v>
      </c>
      <c r="H57" s="168" t="e">
        <f t="shared" si="1"/>
        <v>#DIV/0!</v>
      </c>
    </row>
    <row r="58" spans="1:8" ht="20.25" hidden="1" customHeight="1">
      <c r="A58" s="310" t="s">
        <v>289</v>
      </c>
      <c r="B58" s="311"/>
      <c r="C58" s="234"/>
      <c r="D58" s="173"/>
      <c r="E58" s="166"/>
      <c r="F58" s="166"/>
      <c r="G58" s="202">
        <f t="shared" si="0"/>
        <v>0</v>
      </c>
      <c r="H58" s="168" t="e">
        <f t="shared" si="1"/>
        <v>#DIV/0!</v>
      </c>
    </row>
    <row r="59" spans="1:8" ht="20.25" hidden="1" customHeight="1">
      <c r="A59" s="310" t="s">
        <v>290</v>
      </c>
      <c r="B59" s="311"/>
      <c r="C59" s="234"/>
      <c r="D59" s="173"/>
      <c r="E59" s="166"/>
      <c r="F59" s="166"/>
      <c r="G59" s="202">
        <f t="shared" si="0"/>
        <v>0</v>
      </c>
      <c r="H59" s="168" t="e">
        <f t="shared" si="1"/>
        <v>#DIV/0!</v>
      </c>
    </row>
    <row r="60" spans="1:8" ht="20.25" hidden="1" customHeight="1">
      <c r="A60" s="310" t="s">
        <v>291</v>
      </c>
      <c r="B60" s="311"/>
      <c r="C60" s="234"/>
      <c r="D60" s="173"/>
      <c r="E60" s="166"/>
      <c r="F60" s="166"/>
      <c r="G60" s="202">
        <f t="shared" si="0"/>
        <v>0</v>
      </c>
      <c r="H60" s="168" t="e">
        <f t="shared" si="1"/>
        <v>#DIV/0!</v>
      </c>
    </row>
    <row r="61" spans="1:8" ht="20.25" customHeight="1">
      <c r="A61" s="310" t="s">
        <v>292</v>
      </c>
      <c r="B61" s="311"/>
      <c r="C61" s="234"/>
      <c r="D61" s="173"/>
      <c r="E61" s="166">
        <v>95</v>
      </c>
      <c r="F61" s="166">
        <v>95.3</v>
      </c>
      <c r="G61" s="202">
        <f t="shared" si="0"/>
        <v>0.29999999999999716</v>
      </c>
      <c r="H61" s="168">
        <f t="shared" si="1"/>
        <v>100.31578947368421</v>
      </c>
    </row>
    <row r="62" spans="1:8" ht="20.25" customHeight="1">
      <c r="A62" s="310" t="s">
        <v>293</v>
      </c>
      <c r="B62" s="311"/>
      <c r="C62" s="234"/>
      <c r="D62" s="173"/>
      <c r="E62" s="166">
        <v>59</v>
      </c>
      <c r="F62" s="166">
        <v>59</v>
      </c>
      <c r="G62" s="202">
        <f t="shared" si="0"/>
        <v>0</v>
      </c>
      <c r="H62" s="168">
        <f t="shared" si="1"/>
        <v>100</v>
      </c>
    </row>
    <row r="63" spans="1:8" ht="20.25" hidden="1" customHeight="1">
      <c r="A63" s="310" t="s">
        <v>294</v>
      </c>
      <c r="B63" s="311"/>
      <c r="C63" s="234"/>
      <c r="D63" s="173"/>
      <c r="E63" s="166"/>
      <c r="F63" s="166"/>
      <c r="G63" s="202">
        <f t="shared" si="0"/>
        <v>0</v>
      </c>
      <c r="H63" s="168" t="e">
        <f t="shared" si="1"/>
        <v>#DIV/0!</v>
      </c>
    </row>
    <row r="64" spans="1:8" ht="20.25" hidden="1" customHeight="1">
      <c r="A64" s="164" t="s">
        <v>295</v>
      </c>
      <c r="B64" s="164"/>
      <c r="C64" s="234"/>
      <c r="D64" s="173"/>
      <c r="E64" s="166"/>
      <c r="F64" s="166"/>
      <c r="G64" s="202">
        <f t="shared" si="0"/>
        <v>0</v>
      </c>
      <c r="H64" s="168" t="e">
        <f t="shared" si="1"/>
        <v>#DIV/0!</v>
      </c>
    </row>
    <row r="65" spans="1:8" ht="20.25" hidden="1" customHeight="1">
      <c r="A65" s="314" t="s">
        <v>296</v>
      </c>
      <c r="B65" s="315"/>
      <c r="C65" s="234"/>
      <c r="D65" s="173"/>
      <c r="E65" s="166"/>
      <c r="F65" s="166"/>
      <c r="G65" s="202">
        <f t="shared" si="0"/>
        <v>0</v>
      </c>
      <c r="H65" s="168" t="e">
        <f t="shared" si="1"/>
        <v>#DIV/0!</v>
      </c>
    </row>
    <row r="66" spans="1:8" ht="20.25" hidden="1" customHeight="1">
      <c r="A66" s="314" t="s">
        <v>297</v>
      </c>
      <c r="B66" s="315"/>
      <c r="C66" s="234"/>
      <c r="D66" s="173"/>
      <c r="E66" s="166"/>
      <c r="F66" s="166"/>
      <c r="G66" s="202">
        <f t="shared" si="0"/>
        <v>0</v>
      </c>
      <c r="H66" s="168" t="e">
        <f t="shared" si="1"/>
        <v>#DIV/0!</v>
      </c>
    </row>
    <row r="67" spans="1:8" ht="20.25" hidden="1" customHeight="1">
      <c r="A67" s="314" t="s">
        <v>298</v>
      </c>
      <c r="B67" s="315"/>
      <c r="C67" s="234"/>
      <c r="D67" s="173"/>
      <c r="E67" s="166"/>
      <c r="F67" s="166"/>
      <c r="G67" s="202">
        <f t="shared" si="0"/>
        <v>0</v>
      </c>
      <c r="H67" s="168" t="e">
        <f t="shared" si="1"/>
        <v>#DIV/0!</v>
      </c>
    </row>
    <row r="68" spans="1:8" ht="20.25" hidden="1" customHeight="1">
      <c r="A68" s="314" t="s">
        <v>291</v>
      </c>
      <c r="B68" s="315"/>
      <c r="C68" s="234"/>
      <c r="D68" s="173"/>
      <c r="E68" s="166"/>
      <c r="F68" s="166"/>
      <c r="G68" s="202">
        <f t="shared" si="0"/>
        <v>0</v>
      </c>
      <c r="H68" s="168" t="e">
        <f t="shared" si="1"/>
        <v>#DIV/0!</v>
      </c>
    </row>
    <row r="69" spans="1:8" ht="20.25" customHeight="1">
      <c r="A69" s="331" t="s">
        <v>311</v>
      </c>
      <c r="B69" s="331"/>
      <c r="C69" s="234"/>
      <c r="D69" s="173"/>
      <c r="E69" s="166"/>
      <c r="F69" s="166">
        <v>81.7</v>
      </c>
      <c r="G69" s="202">
        <f t="shared" si="0"/>
        <v>81.7</v>
      </c>
      <c r="H69" s="168" t="e">
        <f t="shared" si="1"/>
        <v>#DIV/0!</v>
      </c>
    </row>
    <row r="70" spans="1:8" ht="20.25" customHeight="1">
      <c r="A70" s="314" t="s">
        <v>300</v>
      </c>
      <c r="B70" s="315"/>
      <c r="C70" s="234"/>
      <c r="D70" s="173"/>
      <c r="E70" s="166"/>
      <c r="F70" s="166">
        <v>7</v>
      </c>
      <c r="G70" s="202">
        <f t="shared" si="0"/>
        <v>7</v>
      </c>
      <c r="H70" s="168" t="e">
        <f t="shared" si="1"/>
        <v>#DIV/0!</v>
      </c>
    </row>
    <row r="71" spans="1:8" ht="20.25" customHeight="1">
      <c r="A71" s="314" t="s">
        <v>301</v>
      </c>
      <c r="B71" s="315"/>
      <c r="C71" s="234"/>
      <c r="D71" s="173"/>
      <c r="E71" s="166">
        <v>86</v>
      </c>
      <c r="F71" s="166">
        <v>85.6</v>
      </c>
      <c r="G71" s="202">
        <f t="shared" si="0"/>
        <v>-0.40000000000000568</v>
      </c>
      <c r="H71" s="168">
        <f t="shared" si="1"/>
        <v>99.534883720930225</v>
      </c>
    </row>
    <row r="72" spans="1:8" ht="20.25" customHeight="1">
      <c r="A72" s="304" t="s">
        <v>274</v>
      </c>
      <c r="B72" s="305"/>
      <c r="C72" s="234"/>
      <c r="D72" s="173"/>
      <c r="E72" s="166">
        <v>247</v>
      </c>
      <c r="F72" s="166">
        <v>247.4</v>
      </c>
      <c r="G72" s="202">
        <f t="shared" si="0"/>
        <v>0.40000000000000568</v>
      </c>
      <c r="H72" s="168">
        <f t="shared" si="1"/>
        <v>100.16194331983806</v>
      </c>
    </row>
    <row r="73" spans="1:8" ht="20.25" hidden="1" customHeight="1">
      <c r="A73" s="304" t="s">
        <v>406</v>
      </c>
      <c r="B73" s="305"/>
      <c r="C73" s="234"/>
      <c r="D73" s="173"/>
      <c r="E73" s="166"/>
      <c r="F73" s="166"/>
      <c r="G73" s="202">
        <f t="shared" si="0"/>
        <v>0</v>
      </c>
      <c r="H73" s="168" t="e">
        <f t="shared" si="1"/>
        <v>#DIV/0!</v>
      </c>
    </row>
    <row r="74" spans="1:8" ht="20.25" hidden="1" customHeight="1">
      <c r="A74" s="310" t="s">
        <v>302</v>
      </c>
      <c r="B74" s="311"/>
      <c r="C74" s="234"/>
      <c r="D74" s="173"/>
      <c r="E74" s="173"/>
      <c r="F74" s="166"/>
      <c r="G74" s="202">
        <f t="shared" si="0"/>
        <v>0</v>
      </c>
      <c r="H74" s="168" t="e">
        <f t="shared" si="1"/>
        <v>#DIV/0!</v>
      </c>
    </row>
    <row r="75" spans="1:8" ht="20.25" hidden="1" customHeight="1">
      <c r="A75" s="310" t="s">
        <v>303</v>
      </c>
      <c r="B75" s="311"/>
      <c r="C75" s="234"/>
      <c r="D75" s="173"/>
      <c r="E75" s="173"/>
      <c r="F75" s="166"/>
      <c r="G75" s="202">
        <f t="shared" si="0"/>
        <v>0</v>
      </c>
      <c r="H75" s="168" t="e">
        <f t="shared" si="1"/>
        <v>#DIV/0!</v>
      </c>
    </row>
    <row r="76" spans="1:8" ht="20.25" hidden="1" customHeight="1">
      <c r="A76" s="310" t="s">
        <v>304</v>
      </c>
      <c r="B76" s="311"/>
      <c r="C76" s="234"/>
      <c r="D76" s="173"/>
      <c r="E76" s="173"/>
      <c r="F76" s="166"/>
      <c r="G76" s="202">
        <f t="shared" si="0"/>
        <v>0</v>
      </c>
      <c r="H76" s="168" t="e">
        <f t="shared" si="1"/>
        <v>#DIV/0!</v>
      </c>
    </row>
    <row r="77" spans="1:8" ht="20.25" hidden="1" customHeight="1">
      <c r="A77" s="310" t="s">
        <v>301</v>
      </c>
      <c r="B77" s="311"/>
      <c r="C77" s="234"/>
      <c r="D77" s="173"/>
      <c r="E77" s="173"/>
      <c r="F77" s="166"/>
      <c r="G77" s="202">
        <f t="shared" si="0"/>
        <v>0</v>
      </c>
      <c r="H77" s="168" t="e">
        <f t="shared" si="1"/>
        <v>#DIV/0!</v>
      </c>
    </row>
    <row r="78" spans="1:8" ht="20.25" hidden="1" customHeight="1">
      <c r="A78" s="310" t="s">
        <v>302</v>
      </c>
      <c r="B78" s="311"/>
      <c r="C78" s="234"/>
      <c r="D78" s="173"/>
      <c r="E78" s="173"/>
      <c r="F78" s="166"/>
      <c r="G78" s="202">
        <f t="shared" ref="G78:G92" si="2">F78-E78</f>
        <v>0</v>
      </c>
      <c r="H78" s="168" t="e">
        <f t="shared" si="1"/>
        <v>#DIV/0!</v>
      </c>
    </row>
    <row r="79" spans="1:8" ht="20.25" customHeight="1">
      <c r="A79" s="310" t="s">
        <v>305</v>
      </c>
      <c r="B79" s="311"/>
      <c r="C79" s="235"/>
      <c r="D79" s="166"/>
      <c r="E79" s="166">
        <v>3515</v>
      </c>
      <c r="F79" s="166">
        <v>2125.5</v>
      </c>
      <c r="G79" s="202">
        <f t="shared" si="2"/>
        <v>-1389.5</v>
      </c>
      <c r="H79" s="168">
        <f t="shared" ref="H79:H92" si="3">(F79/E79)*100</f>
        <v>60.469416785206256</v>
      </c>
    </row>
    <row r="80" spans="1:8" ht="20.25" customHeight="1">
      <c r="A80" s="302" t="s">
        <v>28</v>
      </c>
      <c r="B80" s="303"/>
      <c r="C80" s="234">
        <v>1035</v>
      </c>
      <c r="D80" s="173"/>
      <c r="E80" s="173">
        <f>E81+E86</f>
        <v>60</v>
      </c>
      <c r="F80" s="173">
        <f>F81+F86</f>
        <v>0</v>
      </c>
      <c r="G80" s="202">
        <f t="shared" si="2"/>
        <v>-60</v>
      </c>
      <c r="H80" s="168">
        <f t="shared" si="3"/>
        <v>0</v>
      </c>
    </row>
    <row r="81" spans="1:8" ht="20.25" customHeight="1">
      <c r="A81" s="310" t="s">
        <v>310</v>
      </c>
      <c r="B81" s="311"/>
      <c r="C81" s="234"/>
      <c r="D81" s="173"/>
      <c r="E81" s="166">
        <v>60</v>
      </c>
      <c r="F81" s="166"/>
      <c r="G81" s="202">
        <f t="shared" si="2"/>
        <v>-60</v>
      </c>
      <c r="H81" s="168">
        <f t="shared" si="3"/>
        <v>0</v>
      </c>
    </row>
    <row r="82" spans="1:8" ht="20.25" hidden="1" customHeight="1">
      <c r="A82" s="316" t="s">
        <v>311</v>
      </c>
      <c r="B82" s="317"/>
      <c r="C82" s="235"/>
      <c r="D82" s="166"/>
      <c r="E82" s="166"/>
      <c r="F82" s="166"/>
      <c r="G82" s="202">
        <f t="shared" si="2"/>
        <v>0</v>
      </c>
      <c r="H82" s="168" t="e">
        <f t="shared" si="3"/>
        <v>#DIV/0!</v>
      </c>
    </row>
    <row r="83" spans="1:8" ht="20.25" hidden="1" customHeight="1">
      <c r="A83" s="302" t="s">
        <v>231</v>
      </c>
      <c r="B83" s="303"/>
      <c r="C83" s="234"/>
      <c r="D83" s="173"/>
      <c r="E83" s="173"/>
      <c r="F83" s="173"/>
      <c r="G83" s="202">
        <f t="shared" si="2"/>
        <v>0</v>
      </c>
      <c r="H83" s="168" t="e">
        <f t="shared" si="3"/>
        <v>#DIV/0!</v>
      </c>
    </row>
    <row r="84" spans="1:8" ht="20.25" hidden="1" customHeight="1">
      <c r="A84" s="165"/>
      <c r="B84" s="225"/>
      <c r="C84" s="234"/>
      <c r="D84" s="173"/>
      <c r="E84" s="173"/>
      <c r="F84" s="173"/>
      <c r="G84" s="202">
        <f t="shared" si="2"/>
        <v>0</v>
      </c>
      <c r="H84" s="168"/>
    </row>
    <row r="85" spans="1:8" ht="20.25" hidden="1" customHeight="1">
      <c r="A85" s="318" t="s">
        <v>205</v>
      </c>
      <c r="B85" s="319"/>
      <c r="C85" s="237"/>
      <c r="D85" s="173"/>
      <c r="E85" s="173"/>
      <c r="F85" s="173"/>
      <c r="G85" s="202">
        <f t="shared" si="2"/>
        <v>0</v>
      </c>
      <c r="H85" s="168"/>
    </row>
    <row r="86" spans="1:8" ht="20.25" hidden="1" customHeight="1">
      <c r="A86" s="310" t="s">
        <v>441</v>
      </c>
      <c r="B86" s="311"/>
      <c r="C86" s="238"/>
      <c r="D86" s="239"/>
      <c r="E86" s="239"/>
      <c r="F86" s="239"/>
      <c r="G86" s="202">
        <f t="shared" si="2"/>
        <v>0</v>
      </c>
      <c r="H86" s="168"/>
    </row>
    <row r="87" spans="1:8" ht="20.25" customHeight="1">
      <c r="A87" s="302" t="s">
        <v>194</v>
      </c>
      <c r="B87" s="303"/>
      <c r="C87" s="234">
        <v>1035</v>
      </c>
      <c r="D87" s="173"/>
      <c r="E87" s="173">
        <f>SUM(E88:E92)</f>
        <v>13507</v>
      </c>
      <c r="F87" s="173">
        <f>SUM(F88:F92)</f>
        <v>0</v>
      </c>
      <c r="G87" s="202">
        <f t="shared" si="2"/>
        <v>-13507</v>
      </c>
      <c r="H87" s="168">
        <f t="shared" si="3"/>
        <v>0</v>
      </c>
    </row>
    <row r="88" spans="1:8" ht="20.25" hidden="1" customHeight="1">
      <c r="A88" s="310" t="s">
        <v>307</v>
      </c>
      <c r="B88" s="311"/>
      <c r="C88" s="234"/>
      <c r="D88" s="173"/>
      <c r="E88" s="166"/>
      <c r="F88" s="166"/>
      <c r="G88" s="202">
        <f t="shared" si="2"/>
        <v>0</v>
      </c>
      <c r="H88" s="168" t="e">
        <f t="shared" si="3"/>
        <v>#DIV/0!</v>
      </c>
    </row>
    <row r="89" spans="1:8" ht="20.25" hidden="1" customHeight="1">
      <c r="A89" s="310" t="s">
        <v>308</v>
      </c>
      <c r="B89" s="311"/>
      <c r="C89" s="234"/>
      <c r="D89" s="173"/>
      <c r="E89" s="166"/>
      <c r="F89" s="166"/>
      <c r="G89" s="202">
        <f t="shared" si="2"/>
        <v>0</v>
      </c>
      <c r="H89" s="168" t="e">
        <f t="shared" si="3"/>
        <v>#DIV/0!</v>
      </c>
    </row>
    <row r="90" spans="1:8" ht="20.25" hidden="1" customHeight="1">
      <c r="A90" s="310" t="s">
        <v>309</v>
      </c>
      <c r="B90" s="311"/>
      <c r="C90" s="234"/>
      <c r="D90" s="173"/>
      <c r="E90" s="166"/>
      <c r="F90" s="166"/>
      <c r="G90" s="202">
        <f t="shared" si="2"/>
        <v>0</v>
      </c>
      <c r="H90" s="168" t="e">
        <f t="shared" si="3"/>
        <v>#DIV/0!</v>
      </c>
    </row>
    <row r="91" spans="1:8" ht="20.25">
      <c r="A91" s="310" t="s">
        <v>310</v>
      </c>
      <c r="B91" s="311"/>
      <c r="C91" s="234"/>
      <c r="D91" s="173"/>
      <c r="E91" s="166">
        <v>60</v>
      </c>
      <c r="F91" s="166"/>
      <c r="G91" s="202">
        <f t="shared" si="2"/>
        <v>-60</v>
      </c>
      <c r="H91" s="168">
        <f t="shared" si="3"/>
        <v>0</v>
      </c>
    </row>
    <row r="92" spans="1:8" ht="20.25" customHeight="1">
      <c r="A92" s="310" t="s">
        <v>441</v>
      </c>
      <c r="B92" s="311"/>
      <c r="C92" s="238"/>
      <c r="D92" s="239"/>
      <c r="E92" s="239">
        <v>13447</v>
      </c>
      <c r="F92" s="239"/>
      <c r="G92" s="202">
        <f t="shared" si="2"/>
        <v>-13447</v>
      </c>
      <c r="H92" s="168">
        <f t="shared" si="3"/>
        <v>0</v>
      </c>
    </row>
    <row r="93" spans="1:8" ht="20.25" hidden="1">
      <c r="A93" s="302" t="s">
        <v>231</v>
      </c>
      <c r="B93" s="303"/>
      <c r="C93" s="234">
        <v>1140</v>
      </c>
      <c r="D93" s="173"/>
      <c r="E93" s="173"/>
      <c r="F93" s="173"/>
      <c r="G93" s="123"/>
      <c r="H93" s="168"/>
    </row>
    <row r="94" spans="1:8" ht="20.25" hidden="1">
      <c r="A94" s="165"/>
      <c r="B94" s="225"/>
      <c r="C94" s="234"/>
      <c r="D94" s="173"/>
      <c r="E94" s="173"/>
      <c r="F94" s="173"/>
      <c r="G94" s="123"/>
      <c r="H94" s="168"/>
    </row>
    <row r="95" spans="1:8" ht="20.25" hidden="1">
      <c r="A95" s="318" t="s">
        <v>205</v>
      </c>
      <c r="B95" s="319"/>
      <c r="C95" s="237">
        <v>1160</v>
      </c>
      <c r="D95" s="173"/>
      <c r="E95" s="173"/>
      <c r="F95" s="173"/>
      <c r="G95" s="123"/>
      <c r="H95" s="168"/>
    </row>
    <row r="96" spans="1:8" hidden="1">
      <c r="A96" s="124"/>
      <c r="B96" s="256"/>
      <c r="C96" s="238"/>
      <c r="D96" s="239"/>
      <c r="E96" s="239"/>
      <c r="F96" s="239"/>
      <c r="G96" s="123"/>
      <c r="H96" s="168"/>
    </row>
    <row r="97" spans="2:10">
      <c r="B97" s="84"/>
      <c r="C97" s="6"/>
      <c r="D97" s="7"/>
      <c r="E97" s="83"/>
      <c r="F97" s="83"/>
    </row>
    <row r="98" spans="2:10">
      <c r="B98" s="248" t="s">
        <v>183</v>
      </c>
      <c r="C98" s="257"/>
      <c r="D98" s="324" t="s">
        <v>35</v>
      </c>
      <c r="E98" s="324"/>
      <c r="F98" s="249"/>
      <c r="G98" s="231"/>
      <c r="H98" s="325" t="s">
        <v>314</v>
      </c>
      <c r="I98" s="326"/>
      <c r="J98" s="326"/>
    </row>
    <row r="99" spans="2:10">
      <c r="B99" s="6" t="s">
        <v>133</v>
      </c>
      <c r="D99" s="327" t="s">
        <v>149</v>
      </c>
      <c r="E99" s="327"/>
      <c r="F99" s="247"/>
      <c r="H99" s="328" t="s">
        <v>34</v>
      </c>
      <c r="I99" s="328"/>
      <c r="J99" s="328"/>
    </row>
  </sheetData>
  <mergeCells count="72">
    <mergeCell ref="D98:E98"/>
    <mergeCell ref="H98:J98"/>
    <mergeCell ref="D99:E99"/>
    <mergeCell ref="H99:J99"/>
    <mergeCell ref="A32:B32"/>
    <mergeCell ref="A65:B65"/>
    <mergeCell ref="A52:B52"/>
    <mergeCell ref="A70:B70"/>
    <mergeCell ref="A71:B71"/>
    <mergeCell ref="A69:B69"/>
    <mergeCell ref="A91:B91"/>
    <mergeCell ref="A93:B93"/>
    <mergeCell ref="A95:B95"/>
    <mergeCell ref="A40:B40"/>
    <mergeCell ref="A47:B47"/>
    <mergeCell ref="A48:B48"/>
    <mergeCell ref="H4:H5"/>
    <mergeCell ref="A4:A5"/>
    <mergeCell ref="B4:B5"/>
    <mergeCell ref="A8:B8"/>
    <mergeCell ref="A11:B11"/>
    <mergeCell ref="A7:B7"/>
    <mergeCell ref="E4:E5"/>
    <mergeCell ref="F4:F5"/>
    <mergeCell ref="G4:G5"/>
    <mergeCell ref="A92:B92"/>
    <mergeCell ref="A83:B83"/>
    <mergeCell ref="A77:B77"/>
    <mergeCell ref="A78:B78"/>
    <mergeCell ref="A89:B89"/>
    <mergeCell ref="A86:B86"/>
    <mergeCell ref="A87:B87"/>
    <mergeCell ref="A88:B88"/>
    <mergeCell ref="A85:B85"/>
    <mergeCell ref="A72:B72"/>
    <mergeCell ref="A90:B90"/>
    <mergeCell ref="A81:B81"/>
    <mergeCell ref="A82:B82"/>
    <mergeCell ref="A79:B79"/>
    <mergeCell ref="A80:B80"/>
    <mergeCell ref="A73:B73"/>
    <mergeCell ref="A74:B74"/>
    <mergeCell ref="A75:B75"/>
    <mergeCell ref="A76:B76"/>
    <mergeCell ref="A57:B57"/>
    <mergeCell ref="A67:B67"/>
    <mergeCell ref="A68:B68"/>
    <mergeCell ref="A58:B58"/>
    <mergeCell ref="A59:B59"/>
    <mergeCell ref="A60:B60"/>
    <mergeCell ref="A61:B61"/>
    <mergeCell ref="A62:B62"/>
    <mergeCell ref="A63:B63"/>
    <mergeCell ref="A66:B66"/>
    <mergeCell ref="A53:B53"/>
    <mergeCell ref="A54:B54"/>
    <mergeCell ref="A55:B55"/>
    <mergeCell ref="A56:B56"/>
    <mergeCell ref="C4:C5"/>
    <mergeCell ref="A19:B19"/>
    <mergeCell ref="A51:B51"/>
    <mergeCell ref="A30:B30"/>
    <mergeCell ref="A49:B49"/>
    <mergeCell ref="A50:B50"/>
    <mergeCell ref="B2:F2"/>
    <mergeCell ref="A23:B23"/>
    <mergeCell ref="A24:B24"/>
    <mergeCell ref="A28:B28"/>
    <mergeCell ref="A29:B29"/>
    <mergeCell ref="A18:B18"/>
    <mergeCell ref="A21:B21"/>
    <mergeCell ref="D4:D5"/>
  </mergeCells>
  <phoneticPr fontId="3" type="noConversion"/>
  <pageMargins left="0.23622047244094491" right="0.15748031496062992" top="0.19685039370078741" bottom="0.2" header="0.31496062992125984" footer="0.31496062992125984"/>
  <pageSetup paperSize="9" scale="85" orientation="landscape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B1:J157"/>
  <sheetViews>
    <sheetView view="pageBreakPreview" zoomScale="60" zoomScaleNormal="70" workbookViewId="0">
      <selection activeCell="G8" sqref="G8"/>
    </sheetView>
  </sheetViews>
  <sheetFormatPr defaultRowHeight="18.75"/>
  <cols>
    <col min="1" max="1" width="3.85546875" style="1" customWidth="1"/>
    <col min="2" max="2" width="9.140625" style="1"/>
    <col min="3" max="3" width="108.85546875" style="1" customWidth="1"/>
    <col min="4" max="4" width="12" style="1" customWidth="1"/>
    <col min="5" max="5" width="12.42578125" style="1" customWidth="1"/>
    <col min="6" max="6" width="17.7109375" style="1" customWidth="1"/>
    <col min="7" max="7" width="19.85546875" style="1" customWidth="1"/>
    <col min="8" max="8" width="19.28515625" style="1" customWidth="1"/>
    <col min="9" max="9" width="18" style="1" customWidth="1"/>
    <col min="10" max="16384" width="9.140625" style="1"/>
  </cols>
  <sheetData>
    <row r="1" spans="2:9">
      <c r="D1" s="6"/>
      <c r="E1" s="6"/>
      <c r="F1" s="6"/>
      <c r="G1" s="6"/>
    </row>
    <row r="2" spans="2:9" ht="46.5" customHeight="1">
      <c r="C2" s="275" t="s">
        <v>265</v>
      </c>
      <c r="D2" s="275"/>
      <c r="E2" s="275"/>
      <c r="F2" s="275"/>
      <c r="G2" s="275"/>
    </row>
    <row r="3" spans="2:9">
      <c r="C3" s="75"/>
      <c r="D3" s="76"/>
      <c r="E3" s="75"/>
      <c r="F3" s="75"/>
      <c r="G3" s="75"/>
    </row>
    <row r="4" spans="2:9" ht="57" customHeight="1">
      <c r="B4" s="320" t="s">
        <v>176</v>
      </c>
      <c r="C4" s="320" t="s">
        <v>57</v>
      </c>
      <c r="D4" s="308" t="s">
        <v>16</v>
      </c>
      <c r="E4" s="308" t="s">
        <v>312</v>
      </c>
      <c r="F4" s="332" t="s">
        <v>243</v>
      </c>
      <c r="G4" s="332" t="s">
        <v>242</v>
      </c>
      <c r="H4" s="320" t="s">
        <v>238</v>
      </c>
      <c r="I4" s="320" t="s">
        <v>245</v>
      </c>
    </row>
    <row r="5" spans="2:9" ht="30.75" customHeight="1">
      <c r="B5" s="321"/>
      <c r="C5" s="321"/>
      <c r="D5" s="309"/>
      <c r="E5" s="309"/>
      <c r="F5" s="333"/>
      <c r="G5" s="333"/>
      <c r="H5" s="321"/>
      <c r="I5" s="321"/>
    </row>
    <row r="6" spans="2:9" ht="30.75" customHeight="1">
      <c r="B6" s="123">
        <v>1</v>
      </c>
      <c r="C6" s="5">
        <v>2</v>
      </c>
      <c r="D6" s="169">
        <v>3</v>
      </c>
      <c r="E6" s="169">
        <v>4</v>
      </c>
      <c r="F6" s="169">
        <v>5</v>
      </c>
      <c r="G6" s="169">
        <v>6</v>
      </c>
      <c r="H6" s="123">
        <v>7</v>
      </c>
      <c r="I6" s="123">
        <v>8</v>
      </c>
    </row>
    <row r="7" spans="2:9" ht="46.5" customHeight="1">
      <c r="B7" s="322" t="s">
        <v>185</v>
      </c>
      <c r="C7" s="323"/>
      <c r="D7" s="169"/>
      <c r="E7" s="169"/>
      <c r="F7" s="170">
        <f>F23+F46+F141+F151+F148+F88+F106</f>
        <v>31793</v>
      </c>
      <c r="G7" s="170">
        <f>G9+G23+G46+G88+G106+G148+G141+G16</f>
        <v>30356.400000000009</v>
      </c>
      <c r="H7" s="203">
        <f>G7-F7</f>
        <v>-1436.5999999999913</v>
      </c>
      <c r="I7" s="168">
        <f>(G7-F7)/100</f>
        <v>-14.365999999999913</v>
      </c>
    </row>
    <row r="8" spans="2:9" ht="38.25" customHeight="1">
      <c r="B8" s="171" t="s">
        <v>186</v>
      </c>
      <c r="C8" s="172" t="s">
        <v>266</v>
      </c>
      <c r="D8" s="171"/>
      <c r="E8" s="173">
        <f>E11+E17+E20</f>
        <v>0</v>
      </c>
      <c r="F8" s="173">
        <f>F11+F17+F20</f>
        <v>0</v>
      </c>
      <c r="G8" s="173"/>
      <c r="H8" s="203">
        <f t="shared" ref="H8:H73" si="0">G8-F8</f>
        <v>0</v>
      </c>
      <c r="I8" s="168">
        <f t="shared" ref="I8:I73" si="1">(G8-F8)/100</f>
        <v>0</v>
      </c>
    </row>
    <row r="9" spans="2:9" ht="39.75" customHeight="1">
      <c r="B9" s="171"/>
      <c r="C9" s="223" t="s">
        <v>392</v>
      </c>
      <c r="D9" s="171"/>
      <c r="E9" s="173"/>
      <c r="F9" s="173"/>
      <c r="G9" s="255">
        <v>464.4</v>
      </c>
      <c r="H9" s="203">
        <f t="shared" si="0"/>
        <v>464.4</v>
      </c>
      <c r="I9" s="168">
        <f t="shared" si="1"/>
        <v>4.6440000000000001</v>
      </c>
    </row>
    <row r="10" spans="2:9" ht="23.25" customHeight="1">
      <c r="B10" s="26"/>
      <c r="C10" s="164" t="s">
        <v>187</v>
      </c>
      <c r="D10" s="33"/>
      <c r="E10" s="166"/>
      <c r="F10" s="166"/>
      <c r="G10" s="166"/>
      <c r="H10" s="203">
        <f t="shared" si="0"/>
        <v>0</v>
      </c>
      <c r="I10" s="168">
        <f t="shared" si="1"/>
        <v>0</v>
      </c>
    </row>
    <row r="11" spans="2:9" ht="39.75" customHeight="1">
      <c r="B11" s="224" t="s">
        <v>188</v>
      </c>
      <c r="C11" s="181" t="s">
        <v>191</v>
      </c>
      <c r="D11" s="175">
        <v>1010</v>
      </c>
      <c r="E11" s="176"/>
      <c r="F11" s="176"/>
      <c r="G11" s="176">
        <f>SUM(G13:G16)</f>
        <v>605.29999999999995</v>
      </c>
      <c r="H11" s="203">
        <f t="shared" si="0"/>
        <v>605.29999999999995</v>
      </c>
      <c r="I11" s="168">
        <f t="shared" si="1"/>
        <v>6.0529999999999999</v>
      </c>
    </row>
    <row r="12" spans="2:9" ht="24.75" customHeight="1">
      <c r="B12" s="224"/>
      <c r="C12" s="181" t="s">
        <v>316</v>
      </c>
      <c r="D12" s="33">
        <v>1011</v>
      </c>
      <c r="E12" s="176"/>
      <c r="F12" s="176"/>
      <c r="G12" s="176">
        <f>G13</f>
        <v>194.3</v>
      </c>
      <c r="H12" s="203">
        <f t="shared" si="0"/>
        <v>194.3</v>
      </c>
      <c r="I12" s="168">
        <f t="shared" si="1"/>
        <v>1.9430000000000001</v>
      </c>
    </row>
    <row r="13" spans="2:9" ht="23.25" customHeight="1">
      <c r="B13" s="177" t="s">
        <v>393</v>
      </c>
      <c r="C13" s="225" t="s">
        <v>394</v>
      </c>
      <c r="D13" s="33"/>
      <c r="E13" s="176"/>
      <c r="F13" s="176"/>
      <c r="G13" s="176">
        <v>194.3</v>
      </c>
      <c r="H13" s="203">
        <f t="shared" si="0"/>
        <v>194.3</v>
      </c>
      <c r="I13" s="168">
        <f t="shared" si="1"/>
        <v>1.9430000000000001</v>
      </c>
    </row>
    <row r="14" spans="2:9" ht="23.25" customHeight="1">
      <c r="B14" s="174" t="s">
        <v>395</v>
      </c>
      <c r="C14" s="225" t="s">
        <v>315</v>
      </c>
      <c r="D14" s="33">
        <v>1012</v>
      </c>
      <c r="E14" s="166"/>
      <c r="F14" s="166"/>
      <c r="G14" s="166">
        <v>227.1</v>
      </c>
      <c r="H14" s="203">
        <f t="shared" si="0"/>
        <v>227.1</v>
      </c>
      <c r="I14" s="168">
        <f t="shared" si="1"/>
        <v>2.2709999999999999</v>
      </c>
    </row>
    <row r="15" spans="2:9" ht="25.5" customHeight="1">
      <c r="B15" s="177" t="s">
        <v>396</v>
      </c>
      <c r="C15" s="225" t="s">
        <v>309</v>
      </c>
      <c r="D15" s="33">
        <v>1013</v>
      </c>
      <c r="E15" s="166"/>
      <c r="F15" s="166"/>
      <c r="G15" s="166">
        <v>43</v>
      </c>
      <c r="H15" s="203">
        <f t="shared" si="0"/>
        <v>43</v>
      </c>
      <c r="I15" s="168">
        <f t="shared" si="1"/>
        <v>0.43</v>
      </c>
    </row>
    <row r="16" spans="2:9" ht="40.5" customHeight="1">
      <c r="B16" s="177" t="s">
        <v>451</v>
      </c>
      <c r="C16" s="192" t="s">
        <v>452</v>
      </c>
      <c r="D16" s="250">
        <v>1014</v>
      </c>
      <c r="E16" s="166"/>
      <c r="F16" s="166"/>
      <c r="G16" s="166">
        <v>140.9</v>
      </c>
      <c r="H16" s="203">
        <f t="shared" si="0"/>
        <v>140.9</v>
      </c>
      <c r="I16" s="168">
        <f t="shared" si="1"/>
        <v>1.409</v>
      </c>
    </row>
    <row r="17" spans="2:9" ht="27" customHeight="1">
      <c r="B17" s="224" t="s">
        <v>189</v>
      </c>
      <c r="C17" s="198" t="s">
        <v>193</v>
      </c>
      <c r="D17" s="33">
        <v>1020</v>
      </c>
      <c r="E17" s="166"/>
      <c r="F17" s="166"/>
      <c r="G17" s="166"/>
      <c r="H17" s="203">
        <f t="shared" si="0"/>
        <v>0</v>
      </c>
      <c r="I17" s="168">
        <f t="shared" si="1"/>
        <v>0</v>
      </c>
    </row>
    <row r="18" spans="2:9" ht="31.5" customHeight="1">
      <c r="B18" s="177" t="s">
        <v>397</v>
      </c>
      <c r="C18" s="225" t="s">
        <v>315</v>
      </c>
      <c r="D18" s="33">
        <v>1022</v>
      </c>
      <c r="E18" s="166"/>
      <c r="F18" s="166"/>
      <c r="G18" s="166"/>
      <c r="H18" s="203">
        <f t="shared" si="0"/>
        <v>0</v>
      </c>
      <c r="I18" s="168">
        <f t="shared" si="1"/>
        <v>0</v>
      </c>
    </row>
    <row r="19" spans="2:9" ht="27" customHeight="1">
      <c r="B19" s="177" t="s">
        <v>398</v>
      </c>
      <c r="C19" s="225" t="s">
        <v>309</v>
      </c>
      <c r="D19" s="33">
        <v>1023</v>
      </c>
      <c r="E19" s="166"/>
      <c r="F19" s="166"/>
      <c r="G19" s="166"/>
      <c r="H19" s="203">
        <f t="shared" si="0"/>
        <v>0</v>
      </c>
      <c r="I19" s="168">
        <f t="shared" si="1"/>
        <v>0</v>
      </c>
    </row>
    <row r="20" spans="2:9" ht="27" customHeight="1">
      <c r="B20" s="224" t="s">
        <v>192</v>
      </c>
      <c r="C20" s="226" t="s">
        <v>194</v>
      </c>
      <c r="D20" s="175">
        <v>1030</v>
      </c>
      <c r="E20" s="176"/>
      <c r="F20" s="176"/>
      <c r="G20" s="176"/>
      <c r="H20" s="203">
        <f t="shared" si="0"/>
        <v>0</v>
      </c>
      <c r="I20" s="168">
        <f t="shared" si="1"/>
        <v>0</v>
      </c>
    </row>
    <row r="21" spans="2:9" ht="27" customHeight="1">
      <c r="B21" s="177" t="s">
        <v>399</v>
      </c>
      <c r="C21" s="225" t="s">
        <v>315</v>
      </c>
      <c r="D21" s="33">
        <v>1032</v>
      </c>
      <c r="E21" s="166"/>
      <c r="F21" s="166"/>
      <c r="G21" s="166"/>
      <c r="H21" s="203">
        <f t="shared" si="0"/>
        <v>0</v>
      </c>
      <c r="I21" s="168"/>
    </row>
    <row r="22" spans="2:9" ht="39.75" customHeight="1">
      <c r="B22" s="177" t="s">
        <v>400</v>
      </c>
      <c r="C22" s="225" t="s">
        <v>309</v>
      </c>
      <c r="D22" s="33">
        <v>1033</v>
      </c>
      <c r="E22" s="166"/>
      <c r="F22" s="166"/>
      <c r="G22" s="166"/>
      <c r="H22" s="203">
        <f t="shared" si="0"/>
        <v>0</v>
      </c>
      <c r="I22" s="168">
        <f t="shared" si="1"/>
        <v>0</v>
      </c>
    </row>
    <row r="23" spans="2:9" ht="24.75" customHeight="1">
      <c r="B23" s="180" t="s">
        <v>195</v>
      </c>
      <c r="C23" s="160" t="s">
        <v>401</v>
      </c>
      <c r="D23" s="171"/>
      <c r="E23" s="173">
        <f>E25+E32+E43</f>
        <v>0</v>
      </c>
      <c r="F23" s="173">
        <f>F25+F32+F38+F43</f>
        <v>3666</v>
      </c>
      <c r="G23" s="255">
        <f>G25+G32+G38+G43</f>
        <v>3067.9</v>
      </c>
      <c r="H23" s="203">
        <f t="shared" si="0"/>
        <v>-598.09999999999991</v>
      </c>
      <c r="I23" s="168">
        <f t="shared" si="1"/>
        <v>-5.980999999999999</v>
      </c>
    </row>
    <row r="24" spans="2:9" ht="24.75" customHeight="1">
      <c r="B24" s="26"/>
      <c r="C24" s="227" t="s">
        <v>187</v>
      </c>
      <c r="D24" s="33"/>
      <c r="E24" s="166"/>
      <c r="F24" s="166"/>
      <c r="G24" s="166"/>
      <c r="H24" s="203">
        <f t="shared" si="0"/>
        <v>0</v>
      </c>
      <c r="I24" s="168">
        <f t="shared" si="1"/>
        <v>0</v>
      </c>
    </row>
    <row r="25" spans="2:9" ht="39.75" customHeight="1">
      <c r="B25" s="224" t="s">
        <v>196</v>
      </c>
      <c r="C25" s="181" t="s">
        <v>191</v>
      </c>
      <c r="D25" s="171">
        <v>1010</v>
      </c>
      <c r="E25" s="166"/>
      <c r="F25" s="173">
        <f>SUM(F27:F28)</f>
        <v>466</v>
      </c>
      <c r="G25" s="173">
        <f>SUM(G27:G28)+G29</f>
        <v>514.1</v>
      </c>
      <c r="H25" s="203">
        <f t="shared" si="0"/>
        <v>48.100000000000023</v>
      </c>
      <c r="I25" s="168">
        <f t="shared" si="1"/>
        <v>0.48100000000000021</v>
      </c>
    </row>
    <row r="26" spans="2:9" ht="24.75" customHeight="1">
      <c r="B26" s="174" t="s">
        <v>402</v>
      </c>
      <c r="C26" s="181" t="s">
        <v>316</v>
      </c>
      <c r="D26" s="175">
        <v>1011</v>
      </c>
      <c r="E26" s="166"/>
      <c r="F26" s="166">
        <f>F27+F28</f>
        <v>466</v>
      </c>
      <c r="G26" s="166">
        <f>G27+G28+G29</f>
        <v>514.1</v>
      </c>
      <c r="H26" s="203">
        <f t="shared" si="0"/>
        <v>48.100000000000023</v>
      </c>
      <c r="I26" s="168">
        <f t="shared" si="1"/>
        <v>0.48100000000000021</v>
      </c>
    </row>
    <row r="27" spans="2:9" ht="24.75" customHeight="1">
      <c r="B27" s="174"/>
      <c r="C27" s="225" t="s">
        <v>403</v>
      </c>
      <c r="D27" s="175"/>
      <c r="E27" s="166"/>
      <c r="F27" s="166">
        <v>266</v>
      </c>
      <c r="G27" s="228">
        <v>264.8</v>
      </c>
      <c r="H27" s="203">
        <f t="shared" si="0"/>
        <v>-1.1999999999999886</v>
      </c>
      <c r="I27" s="168">
        <f t="shared" si="1"/>
        <v>-1.1999999999999886E-2</v>
      </c>
    </row>
    <row r="28" spans="2:9" ht="30" customHeight="1">
      <c r="B28" s="174"/>
      <c r="C28" s="225" t="s">
        <v>317</v>
      </c>
      <c r="D28" s="175"/>
      <c r="E28" s="166"/>
      <c r="F28" s="166">
        <v>200</v>
      </c>
      <c r="G28" s="166">
        <v>200</v>
      </c>
      <c r="H28" s="203">
        <f t="shared" si="0"/>
        <v>0</v>
      </c>
      <c r="I28" s="168"/>
    </row>
    <row r="29" spans="2:9" ht="24.75" customHeight="1">
      <c r="B29" s="174"/>
      <c r="C29" s="229" t="s">
        <v>307</v>
      </c>
      <c r="D29" s="175"/>
      <c r="E29" s="166"/>
      <c r="F29" s="166"/>
      <c r="G29" s="166">
        <v>49.3</v>
      </c>
      <c r="H29" s="203">
        <f t="shared" si="0"/>
        <v>49.3</v>
      </c>
      <c r="I29" s="168">
        <f t="shared" si="1"/>
        <v>0.49299999999999999</v>
      </c>
    </row>
    <row r="30" spans="2:9" ht="24.75" hidden="1" customHeight="1">
      <c r="B30" s="174"/>
      <c r="C30" s="225" t="s">
        <v>315</v>
      </c>
      <c r="D30" s="33">
        <v>1012</v>
      </c>
      <c r="E30" s="166"/>
      <c r="F30" s="166"/>
      <c r="G30" s="166"/>
      <c r="H30" s="203">
        <f t="shared" si="0"/>
        <v>0</v>
      </c>
      <c r="I30" s="168">
        <f t="shared" si="1"/>
        <v>0</v>
      </c>
    </row>
    <row r="31" spans="2:9" ht="24.75" hidden="1" customHeight="1">
      <c r="B31" s="174"/>
      <c r="C31" s="225" t="s">
        <v>309</v>
      </c>
      <c r="D31" s="33">
        <v>1013</v>
      </c>
      <c r="E31" s="166"/>
      <c r="F31" s="166"/>
      <c r="G31" s="166"/>
      <c r="H31" s="203">
        <f t="shared" si="0"/>
        <v>0</v>
      </c>
      <c r="I31" s="168"/>
    </row>
    <row r="32" spans="2:9" ht="24.75" customHeight="1">
      <c r="B32" s="224" t="s">
        <v>197</v>
      </c>
      <c r="C32" s="198" t="s">
        <v>193</v>
      </c>
      <c r="D32" s="171">
        <v>1020</v>
      </c>
      <c r="E32" s="166"/>
      <c r="F32" s="173">
        <f>SUM(F34:F37)</f>
        <v>3151</v>
      </c>
      <c r="G32" s="173">
        <f>SUM(G34:G37)</f>
        <v>2553.8000000000002</v>
      </c>
      <c r="H32" s="203">
        <f t="shared" si="0"/>
        <v>-597.19999999999982</v>
      </c>
      <c r="I32" s="168">
        <f t="shared" si="1"/>
        <v>-5.9719999999999978</v>
      </c>
    </row>
    <row r="33" spans="2:9" ht="24.75" customHeight="1">
      <c r="B33" s="224" t="s">
        <v>404</v>
      </c>
      <c r="C33" s="198" t="s">
        <v>405</v>
      </c>
      <c r="D33" s="171">
        <v>1025</v>
      </c>
      <c r="E33" s="166"/>
      <c r="F33" s="173">
        <f>F34+F35+F36+F37</f>
        <v>3151</v>
      </c>
      <c r="G33" s="173">
        <f>G34+G35+G36+G37</f>
        <v>2553.8000000000002</v>
      </c>
      <c r="H33" s="203">
        <f t="shared" si="0"/>
        <v>-597.19999999999982</v>
      </c>
      <c r="I33" s="168">
        <f t="shared" si="1"/>
        <v>-5.9719999999999978</v>
      </c>
    </row>
    <row r="34" spans="2:9" ht="24.75" customHeight="1">
      <c r="B34" s="174"/>
      <c r="C34" s="144" t="s">
        <v>301</v>
      </c>
      <c r="D34" s="33"/>
      <c r="E34" s="166"/>
      <c r="F34" s="166">
        <v>86</v>
      </c>
      <c r="G34" s="166">
        <v>85.6</v>
      </c>
      <c r="H34" s="203">
        <f t="shared" si="0"/>
        <v>-0.40000000000000568</v>
      </c>
      <c r="I34" s="168">
        <f t="shared" si="1"/>
        <v>-4.0000000000000565E-3</v>
      </c>
    </row>
    <row r="35" spans="2:9" ht="24.75" customHeight="1">
      <c r="B35" s="174"/>
      <c r="C35" s="144" t="s">
        <v>274</v>
      </c>
      <c r="D35" s="33"/>
      <c r="E35" s="166"/>
      <c r="F35" s="166">
        <v>247</v>
      </c>
      <c r="G35" s="228">
        <v>247.4</v>
      </c>
      <c r="H35" s="203">
        <f t="shared" si="0"/>
        <v>0.40000000000000568</v>
      </c>
      <c r="I35" s="168">
        <f t="shared" si="1"/>
        <v>4.0000000000000565E-3</v>
      </c>
    </row>
    <row r="36" spans="2:9" ht="24.75" customHeight="1">
      <c r="B36" s="174"/>
      <c r="C36" s="144" t="s">
        <v>286</v>
      </c>
      <c r="D36" s="33"/>
      <c r="E36" s="166"/>
      <c r="F36" s="166">
        <v>95</v>
      </c>
      <c r="G36" s="228">
        <v>95.3</v>
      </c>
      <c r="H36" s="203">
        <f t="shared" si="0"/>
        <v>0.29999999999999716</v>
      </c>
      <c r="I36" s="168">
        <f t="shared" si="1"/>
        <v>2.9999999999999714E-3</v>
      </c>
    </row>
    <row r="37" spans="2:9" ht="24.75" customHeight="1">
      <c r="B37" s="174"/>
      <c r="C37" s="144" t="s">
        <v>318</v>
      </c>
      <c r="D37" s="33"/>
      <c r="E37" s="166"/>
      <c r="F37" s="166">
        <v>2723</v>
      </c>
      <c r="G37" s="166">
        <v>2125.5</v>
      </c>
      <c r="H37" s="203">
        <f t="shared" si="0"/>
        <v>-597.5</v>
      </c>
      <c r="I37" s="168">
        <f t="shared" si="1"/>
        <v>-5.9749999999999996</v>
      </c>
    </row>
    <row r="38" spans="2:9" ht="24.75" hidden="1" customHeight="1">
      <c r="B38" s="174"/>
      <c r="C38" s="229" t="s">
        <v>406</v>
      </c>
      <c r="D38" s="33"/>
      <c r="E38" s="166"/>
      <c r="F38" s="166"/>
      <c r="G38" s="166"/>
      <c r="H38" s="203">
        <f t="shared" si="0"/>
        <v>0</v>
      </c>
      <c r="I38" s="168">
        <f t="shared" si="1"/>
        <v>0</v>
      </c>
    </row>
    <row r="39" spans="2:9" ht="24.75" hidden="1" customHeight="1">
      <c r="B39" s="174"/>
      <c r="C39" s="144" t="s">
        <v>302</v>
      </c>
      <c r="D39" s="33"/>
      <c r="E39" s="166"/>
      <c r="F39" s="166"/>
      <c r="G39" s="166"/>
      <c r="H39" s="203">
        <f t="shared" si="0"/>
        <v>0</v>
      </c>
      <c r="I39" s="168"/>
    </row>
    <row r="40" spans="2:9" ht="43.5" hidden="1" customHeight="1">
      <c r="B40" s="174"/>
      <c r="C40" s="144" t="s">
        <v>303</v>
      </c>
      <c r="D40" s="33"/>
      <c r="E40" s="166"/>
      <c r="F40" s="166"/>
      <c r="G40" s="166"/>
      <c r="H40" s="203">
        <f t="shared" si="0"/>
        <v>0</v>
      </c>
      <c r="I40" s="168">
        <f t="shared" si="1"/>
        <v>0</v>
      </c>
    </row>
    <row r="41" spans="2:9" ht="24.75" hidden="1" customHeight="1">
      <c r="B41" s="174"/>
      <c r="C41" s="144" t="s">
        <v>304</v>
      </c>
      <c r="D41" s="33"/>
      <c r="E41" s="166"/>
      <c r="F41" s="166"/>
      <c r="G41" s="166"/>
      <c r="H41" s="203">
        <f t="shared" si="0"/>
        <v>0</v>
      </c>
      <c r="I41" s="168">
        <f t="shared" si="1"/>
        <v>0</v>
      </c>
    </row>
    <row r="42" spans="2:9" ht="24.75" hidden="1" customHeight="1">
      <c r="B42" s="174"/>
      <c r="C42" s="144" t="s">
        <v>301</v>
      </c>
      <c r="D42" s="33"/>
      <c r="E42" s="166"/>
      <c r="F42" s="166"/>
      <c r="G42" s="166"/>
      <c r="H42" s="203">
        <f t="shared" si="0"/>
        <v>0</v>
      </c>
      <c r="I42" s="168">
        <f t="shared" si="1"/>
        <v>0</v>
      </c>
    </row>
    <row r="43" spans="2:9" ht="24.75" customHeight="1">
      <c r="B43" s="224" t="s">
        <v>198</v>
      </c>
      <c r="C43" s="226" t="s">
        <v>194</v>
      </c>
      <c r="D43" s="33">
        <v>1030</v>
      </c>
      <c r="E43" s="166"/>
      <c r="F43" s="166">
        <f>F44</f>
        <v>49</v>
      </c>
      <c r="G43" s="228">
        <f>G45+G44</f>
        <v>0</v>
      </c>
      <c r="H43" s="203">
        <f t="shared" si="0"/>
        <v>-49</v>
      </c>
      <c r="I43" s="168">
        <f t="shared" si="1"/>
        <v>-0.49</v>
      </c>
    </row>
    <row r="44" spans="2:9" ht="24.75" customHeight="1">
      <c r="B44" s="174"/>
      <c r="C44" s="164" t="s">
        <v>307</v>
      </c>
      <c r="D44" s="33">
        <v>1031</v>
      </c>
      <c r="E44" s="166"/>
      <c r="F44" s="166">
        <v>49</v>
      </c>
      <c r="G44" s="228"/>
      <c r="H44" s="203">
        <f t="shared" si="0"/>
        <v>-49</v>
      </c>
      <c r="I44" s="168">
        <f t="shared" si="1"/>
        <v>-0.49</v>
      </c>
    </row>
    <row r="45" spans="2:9" ht="24.75" customHeight="1">
      <c r="B45" s="174"/>
      <c r="C45" s="179"/>
      <c r="D45" s="175"/>
      <c r="E45" s="166"/>
      <c r="F45" s="166"/>
      <c r="G45" s="166"/>
      <c r="H45" s="203">
        <f t="shared" si="0"/>
        <v>0</v>
      </c>
      <c r="I45" s="168">
        <f t="shared" si="1"/>
        <v>0</v>
      </c>
    </row>
    <row r="46" spans="2:9" ht="24.75" customHeight="1">
      <c r="B46" s="182" t="s">
        <v>218</v>
      </c>
      <c r="C46" s="183" t="s">
        <v>219</v>
      </c>
      <c r="D46" s="184"/>
      <c r="E46" s="185">
        <f>E48+E54+E74</f>
        <v>0</v>
      </c>
      <c r="F46" s="185">
        <f>F48+F54+F74</f>
        <v>25684</v>
      </c>
      <c r="G46" s="185">
        <f>G48+G54+G74</f>
        <v>24565.200000000004</v>
      </c>
      <c r="H46" s="203">
        <f t="shared" si="0"/>
        <v>-1118.7999999999956</v>
      </c>
      <c r="I46" s="168">
        <f t="shared" si="1"/>
        <v>-11.187999999999956</v>
      </c>
    </row>
    <row r="47" spans="2:9" ht="24.75" customHeight="1">
      <c r="B47" s="174"/>
      <c r="C47" s="186" t="s">
        <v>187</v>
      </c>
      <c r="D47" s="171"/>
      <c r="E47" s="173"/>
      <c r="F47" s="173"/>
      <c r="G47" s="173"/>
      <c r="H47" s="203">
        <f t="shared" si="0"/>
        <v>0</v>
      </c>
      <c r="I47" s="168">
        <f t="shared" si="1"/>
        <v>0</v>
      </c>
    </row>
    <row r="48" spans="2:9" ht="24.75" customHeight="1">
      <c r="B48" s="174" t="s">
        <v>220</v>
      </c>
      <c r="C48" s="187" t="s">
        <v>191</v>
      </c>
      <c r="D48" s="188">
        <v>1010</v>
      </c>
      <c r="E48" s="189"/>
      <c r="F48" s="189">
        <f>SUM(F52:F53)+F49</f>
        <v>10929</v>
      </c>
      <c r="G48" s="189">
        <f>SUM(G52:G53)+G49</f>
        <v>23052.400000000001</v>
      </c>
      <c r="H48" s="203">
        <f t="shared" si="0"/>
        <v>12123.400000000001</v>
      </c>
      <c r="I48" s="168">
        <f t="shared" si="1"/>
        <v>121.23400000000001</v>
      </c>
    </row>
    <row r="49" spans="2:9" ht="24.75" customHeight="1">
      <c r="B49" s="174" t="s">
        <v>407</v>
      </c>
      <c r="C49" s="181" t="s">
        <v>319</v>
      </c>
      <c r="D49" s="175">
        <v>1011</v>
      </c>
      <c r="E49" s="176"/>
      <c r="F49" s="176">
        <v>2106</v>
      </c>
      <c r="G49" s="176">
        <f>G50+G51</f>
        <v>2721.8999999999996</v>
      </c>
      <c r="H49" s="203">
        <f t="shared" si="0"/>
        <v>615.89999999999964</v>
      </c>
      <c r="I49" s="168">
        <f t="shared" si="1"/>
        <v>6.1589999999999963</v>
      </c>
    </row>
    <row r="50" spans="2:9" ht="24.75" customHeight="1">
      <c r="B50" s="174"/>
      <c r="C50" s="164" t="s">
        <v>408</v>
      </c>
      <c r="D50" s="33"/>
      <c r="E50" s="166"/>
      <c r="F50" s="166">
        <v>2106</v>
      </c>
      <c r="G50" s="166">
        <v>2152.6999999999998</v>
      </c>
      <c r="H50" s="203">
        <f t="shared" si="0"/>
        <v>46.699999999999818</v>
      </c>
      <c r="I50" s="168">
        <f t="shared" si="1"/>
        <v>0.46699999999999819</v>
      </c>
    </row>
    <row r="51" spans="2:9" ht="24.75" customHeight="1">
      <c r="B51" s="174"/>
      <c r="C51" s="164" t="s">
        <v>307</v>
      </c>
      <c r="D51" s="242"/>
      <c r="E51" s="166"/>
      <c r="F51" s="166"/>
      <c r="G51" s="166">
        <v>569.20000000000005</v>
      </c>
      <c r="H51" s="203">
        <f t="shared" ref="H51" si="2">G51-F51</f>
        <v>569.20000000000005</v>
      </c>
      <c r="I51" s="168">
        <f t="shared" ref="I51" si="3">(G51-F51)/100</f>
        <v>5.6920000000000002</v>
      </c>
    </row>
    <row r="52" spans="2:9" ht="24.75" customHeight="1">
      <c r="B52" s="174" t="s">
        <v>409</v>
      </c>
      <c r="C52" s="225" t="s">
        <v>315</v>
      </c>
      <c r="D52" s="33">
        <v>1012</v>
      </c>
      <c r="E52" s="166"/>
      <c r="F52" s="166">
        <v>7078</v>
      </c>
      <c r="G52" s="166">
        <v>16813.099999999999</v>
      </c>
      <c r="H52" s="203">
        <f t="shared" si="0"/>
        <v>9735.0999999999985</v>
      </c>
      <c r="I52" s="168">
        <f t="shared" si="1"/>
        <v>97.350999999999985</v>
      </c>
    </row>
    <row r="53" spans="2:9" ht="24.75" customHeight="1">
      <c r="B53" s="174" t="s">
        <v>410</v>
      </c>
      <c r="C53" s="225" t="s">
        <v>309</v>
      </c>
      <c r="D53" s="33">
        <v>1013</v>
      </c>
      <c r="E53" s="166"/>
      <c r="F53" s="166">
        <v>1745</v>
      </c>
      <c r="G53" s="166">
        <v>3517.4</v>
      </c>
      <c r="H53" s="203">
        <f t="shared" si="0"/>
        <v>1772.4</v>
      </c>
      <c r="I53" s="168">
        <f t="shared" si="1"/>
        <v>17.724</v>
      </c>
    </row>
    <row r="54" spans="2:9" ht="24.75" customHeight="1">
      <c r="B54" s="174" t="s">
        <v>221</v>
      </c>
      <c r="C54" s="190" t="s">
        <v>193</v>
      </c>
      <c r="D54" s="188">
        <v>1020</v>
      </c>
      <c r="E54" s="189"/>
      <c r="F54" s="189">
        <f>F56+F57+F58+F59</f>
        <v>1357</v>
      </c>
      <c r="G54" s="189">
        <f>G56+G57+G58+G59</f>
        <v>1437.9</v>
      </c>
      <c r="H54" s="203">
        <f t="shared" si="0"/>
        <v>80.900000000000091</v>
      </c>
      <c r="I54" s="168">
        <f t="shared" si="1"/>
        <v>0.80900000000000094</v>
      </c>
    </row>
    <row r="55" spans="2:9" ht="24.75" customHeight="1">
      <c r="B55" s="174"/>
      <c r="C55" s="190" t="s">
        <v>319</v>
      </c>
      <c r="D55" s="188"/>
      <c r="E55" s="189"/>
      <c r="F55" s="189"/>
      <c r="G55" s="189"/>
      <c r="H55" s="203">
        <f t="shared" si="0"/>
        <v>0</v>
      </c>
      <c r="I55" s="168">
        <f t="shared" si="1"/>
        <v>0</v>
      </c>
    </row>
    <row r="56" spans="2:9" ht="24.75" customHeight="1">
      <c r="B56" s="174"/>
      <c r="C56" s="144" t="s">
        <v>411</v>
      </c>
      <c r="D56" s="33">
        <v>1021</v>
      </c>
      <c r="E56" s="166"/>
      <c r="F56" s="166">
        <v>145</v>
      </c>
      <c r="G56" s="166">
        <v>145</v>
      </c>
      <c r="H56" s="203">
        <f t="shared" si="0"/>
        <v>0</v>
      </c>
      <c r="I56" s="168">
        <f t="shared" si="1"/>
        <v>0</v>
      </c>
    </row>
    <row r="57" spans="2:9" ht="31.5" customHeight="1">
      <c r="B57" s="174" t="s">
        <v>412</v>
      </c>
      <c r="C57" s="144" t="s">
        <v>315</v>
      </c>
      <c r="D57" s="33">
        <v>1022</v>
      </c>
      <c r="E57" s="166"/>
      <c r="F57" s="166">
        <v>732</v>
      </c>
      <c r="G57" s="166">
        <v>732</v>
      </c>
      <c r="H57" s="203">
        <f t="shared" si="0"/>
        <v>0</v>
      </c>
      <c r="I57" s="168">
        <f t="shared" si="1"/>
        <v>0</v>
      </c>
    </row>
    <row r="58" spans="2:9" ht="23.25" customHeight="1">
      <c r="B58" s="174" t="s">
        <v>412</v>
      </c>
      <c r="C58" s="144" t="s">
        <v>309</v>
      </c>
      <c r="D58" s="33">
        <v>1023</v>
      </c>
      <c r="E58" s="166"/>
      <c r="F58" s="166">
        <v>143</v>
      </c>
      <c r="G58" s="166">
        <v>143</v>
      </c>
      <c r="H58" s="203">
        <f t="shared" si="0"/>
        <v>0</v>
      </c>
      <c r="I58" s="168">
        <f t="shared" si="1"/>
        <v>0</v>
      </c>
    </row>
    <row r="59" spans="2:9" ht="34.5" customHeight="1">
      <c r="B59" s="174" t="s">
        <v>413</v>
      </c>
      <c r="C59" s="181" t="s">
        <v>320</v>
      </c>
      <c r="D59" s="188">
        <v>1025</v>
      </c>
      <c r="E59" s="189"/>
      <c r="F59" s="189">
        <f>F61+F62+F64+F70+F71</f>
        <v>337</v>
      </c>
      <c r="G59" s="189">
        <f>SUM(G61:G71)</f>
        <v>417.9</v>
      </c>
      <c r="H59" s="203">
        <f t="shared" si="0"/>
        <v>80.899999999999977</v>
      </c>
      <c r="I59" s="168">
        <f t="shared" si="1"/>
        <v>0.80899999999999972</v>
      </c>
    </row>
    <row r="60" spans="2:9" ht="29.25" hidden="1" customHeight="1">
      <c r="B60" s="174"/>
      <c r="H60" s="203">
        <f t="shared" si="0"/>
        <v>0</v>
      </c>
      <c r="I60" s="168">
        <f t="shared" si="1"/>
        <v>0</v>
      </c>
    </row>
    <row r="61" spans="2:9" ht="27.75" customHeight="1">
      <c r="B61" s="174"/>
      <c r="C61" s="144" t="s">
        <v>283</v>
      </c>
      <c r="D61" s="33"/>
      <c r="E61" s="166"/>
      <c r="F61" s="166">
        <v>14</v>
      </c>
      <c r="G61" s="166">
        <v>14</v>
      </c>
      <c r="H61" s="203">
        <f t="shared" si="0"/>
        <v>0</v>
      </c>
      <c r="I61" s="168">
        <f t="shared" si="1"/>
        <v>0</v>
      </c>
    </row>
    <row r="62" spans="2:9" ht="26.25" customHeight="1">
      <c r="B62" s="174"/>
      <c r="C62" s="144" t="s">
        <v>414</v>
      </c>
      <c r="D62" s="33"/>
      <c r="E62" s="166"/>
      <c r="F62" s="166">
        <v>42</v>
      </c>
      <c r="G62" s="166">
        <v>42</v>
      </c>
      <c r="H62" s="203">
        <f t="shared" si="0"/>
        <v>0</v>
      </c>
      <c r="I62" s="168">
        <f t="shared" si="1"/>
        <v>0</v>
      </c>
    </row>
    <row r="63" spans="2:9" s="8" customFormat="1" ht="27.75" customHeight="1">
      <c r="B63" s="174"/>
      <c r="C63" s="144" t="s">
        <v>446</v>
      </c>
      <c r="D63" s="33"/>
      <c r="E63" s="166"/>
      <c r="F63" s="166"/>
      <c r="G63" s="166">
        <v>81.7</v>
      </c>
      <c r="H63" s="203">
        <f t="shared" si="0"/>
        <v>81.7</v>
      </c>
      <c r="I63" s="168">
        <f t="shared" si="1"/>
        <v>0.81700000000000006</v>
      </c>
    </row>
    <row r="64" spans="2:9" s="8" customFormat="1" ht="23.25" customHeight="1">
      <c r="B64" s="174"/>
      <c r="C64" s="144" t="s">
        <v>286</v>
      </c>
      <c r="D64" s="33"/>
      <c r="E64" s="166"/>
      <c r="F64" s="166">
        <v>127</v>
      </c>
      <c r="G64" s="166">
        <v>126.2</v>
      </c>
      <c r="H64" s="203">
        <f t="shared" si="0"/>
        <v>-0.79999999999999716</v>
      </c>
      <c r="I64" s="168">
        <f t="shared" si="1"/>
        <v>-7.9999999999999724E-3</v>
      </c>
    </row>
    <row r="65" spans="2:9" s="8" customFormat="1" ht="31.5" hidden="1" customHeight="1">
      <c r="B65" s="174"/>
      <c r="C65" s="144" t="s">
        <v>416</v>
      </c>
      <c r="D65" s="33"/>
      <c r="E65" s="166"/>
      <c r="F65" s="166"/>
      <c r="G65" s="166"/>
      <c r="H65" s="203">
        <f t="shared" si="0"/>
        <v>0</v>
      </c>
      <c r="I65" s="168">
        <f t="shared" si="1"/>
        <v>0</v>
      </c>
    </row>
    <row r="66" spans="2:9" s="8" customFormat="1" ht="31.5" hidden="1" customHeight="1">
      <c r="B66" s="174"/>
      <c r="C66" s="144" t="s">
        <v>288</v>
      </c>
      <c r="D66" s="33"/>
      <c r="E66" s="166"/>
      <c r="F66" s="166"/>
      <c r="G66" s="166"/>
      <c r="H66" s="203">
        <f t="shared" si="0"/>
        <v>0</v>
      </c>
      <c r="I66" s="168">
        <f t="shared" si="1"/>
        <v>0</v>
      </c>
    </row>
    <row r="67" spans="2:9" s="8" customFormat="1" ht="29.25" hidden="1" customHeight="1">
      <c r="B67" s="174"/>
      <c r="C67" s="144" t="s">
        <v>417</v>
      </c>
      <c r="D67" s="33"/>
      <c r="E67" s="166"/>
      <c r="F67" s="166"/>
      <c r="G67" s="166"/>
      <c r="H67" s="203">
        <f t="shared" si="0"/>
        <v>0</v>
      </c>
      <c r="I67" s="168">
        <f t="shared" si="1"/>
        <v>0</v>
      </c>
    </row>
    <row r="68" spans="2:9" s="8" customFormat="1" ht="35.25" hidden="1" customHeight="1">
      <c r="B68" s="174"/>
      <c r="C68" s="144" t="s">
        <v>418</v>
      </c>
      <c r="D68" s="33"/>
      <c r="E68" s="166"/>
      <c r="F68" s="166"/>
      <c r="G68" s="166"/>
      <c r="H68" s="203">
        <f t="shared" si="0"/>
        <v>0</v>
      </c>
      <c r="I68" s="168">
        <f t="shared" si="1"/>
        <v>0</v>
      </c>
    </row>
    <row r="69" spans="2:9" s="8" customFormat="1" ht="41.25" hidden="1" customHeight="1">
      <c r="B69" s="174"/>
      <c r="C69" s="144" t="s">
        <v>291</v>
      </c>
      <c r="D69" s="33"/>
      <c r="E69" s="166"/>
      <c r="F69" s="166"/>
      <c r="G69" s="166"/>
      <c r="H69" s="203">
        <f t="shared" si="0"/>
        <v>0</v>
      </c>
      <c r="I69" s="168">
        <f t="shared" si="1"/>
        <v>0</v>
      </c>
    </row>
    <row r="70" spans="2:9" s="8" customFormat="1" ht="29.25" customHeight="1">
      <c r="B70" s="174"/>
      <c r="C70" s="144" t="s">
        <v>292</v>
      </c>
      <c r="D70" s="33"/>
      <c r="E70" s="166"/>
      <c r="F70" s="166">
        <v>95</v>
      </c>
      <c r="G70" s="166">
        <v>95</v>
      </c>
      <c r="H70" s="203">
        <f t="shared" si="0"/>
        <v>0</v>
      </c>
      <c r="I70" s="168">
        <f t="shared" si="1"/>
        <v>0</v>
      </c>
    </row>
    <row r="71" spans="2:9" s="8" customFormat="1" ht="30" customHeight="1">
      <c r="B71" s="174"/>
      <c r="C71" s="144" t="s">
        <v>419</v>
      </c>
      <c r="D71" s="33"/>
      <c r="E71" s="166"/>
      <c r="F71" s="166">
        <v>59</v>
      </c>
      <c r="G71" s="166">
        <v>59</v>
      </c>
      <c r="H71" s="203">
        <f t="shared" si="0"/>
        <v>0</v>
      </c>
      <c r="I71" s="168">
        <f t="shared" si="1"/>
        <v>0</v>
      </c>
    </row>
    <row r="72" spans="2:9" s="8" customFormat="1" ht="30" hidden="1" customHeight="1">
      <c r="B72" s="174"/>
      <c r="C72" s="144" t="s">
        <v>420</v>
      </c>
      <c r="D72" s="33"/>
      <c r="E72" s="166"/>
      <c r="F72" s="166"/>
      <c r="G72" s="166"/>
      <c r="H72" s="203">
        <f t="shared" si="0"/>
        <v>0</v>
      </c>
      <c r="I72" s="168">
        <f t="shared" si="1"/>
        <v>0</v>
      </c>
    </row>
    <row r="73" spans="2:9" s="8" customFormat="1" ht="37.5" hidden="1" customHeight="1">
      <c r="B73" s="177"/>
      <c r="C73" s="164" t="s">
        <v>421</v>
      </c>
      <c r="D73" s="33"/>
      <c r="E73" s="166"/>
      <c r="F73" s="166"/>
      <c r="G73" s="166"/>
      <c r="H73" s="203">
        <f t="shared" si="0"/>
        <v>0</v>
      </c>
      <c r="I73" s="168">
        <f t="shared" si="1"/>
        <v>0</v>
      </c>
    </row>
    <row r="74" spans="2:9" s="8" customFormat="1" ht="24" customHeight="1">
      <c r="B74" s="174" t="s">
        <v>222</v>
      </c>
      <c r="C74" s="190" t="s">
        <v>194</v>
      </c>
      <c r="D74" s="188">
        <v>1030</v>
      </c>
      <c r="E74" s="189"/>
      <c r="F74" s="189">
        <f>SUM(F76:F79)</f>
        <v>13398</v>
      </c>
      <c r="G74" s="189">
        <f>SUM(G76:G79)+G75</f>
        <v>74.900000000000006</v>
      </c>
      <c r="H74" s="203">
        <f t="shared" ref="H74:H139" si="4">G74-F74</f>
        <v>-13323.1</v>
      </c>
      <c r="I74" s="168">
        <f t="shared" ref="I74:I139" si="5">(G74-F74)/100</f>
        <v>-133.23099999999999</v>
      </c>
    </row>
    <row r="75" spans="2:9" s="8" customFormat="1" ht="35.25" hidden="1" customHeight="1">
      <c r="B75" s="174"/>
      <c r="C75" s="162" t="s">
        <v>306</v>
      </c>
      <c r="D75" s="33">
        <v>1031</v>
      </c>
      <c r="E75" s="166"/>
      <c r="F75" s="166"/>
      <c r="G75" s="166"/>
      <c r="H75" s="203">
        <f t="shared" si="4"/>
        <v>0</v>
      </c>
      <c r="I75" s="168">
        <f t="shared" si="5"/>
        <v>0</v>
      </c>
    </row>
    <row r="76" spans="2:9" s="8" customFormat="1" ht="30" customHeight="1">
      <c r="B76" s="174"/>
      <c r="C76" s="144" t="s">
        <v>315</v>
      </c>
      <c r="D76" s="33">
        <v>1032</v>
      </c>
      <c r="E76" s="166"/>
      <c r="F76" s="166"/>
      <c r="G76" s="166">
        <v>62.4</v>
      </c>
      <c r="H76" s="203">
        <f t="shared" si="4"/>
        <v>62.4</v>
      </c>
      <c r="I76" s="168">
        <f t="shared" si="5"/>
        <v>0.624</v>
      </c>
    </row>
    <row r="77" spans="2:9" s="8" customFormat="1" ht="31.5" customHeight="1">
      <c r="B77" s="174"/>
      <c r="C77" s="144" t="s">
        <v>309</v>
      </c>
      <c r="D77" s="33">
        <v>1033</v>
      </c>
      <c r="E77" s="166"/>
      <c r="F77" s="166"/>
      <c r="G77" s="166">
        <v>12.5</v>
      </c>
      <c r="H77" s="203">
        <f t="shared" si="4"/>
        <v>12.5</v>
      </c>
      <c r="I77" s="168">
        <f t="shared" si="5"/>
        <v>0.125</v>
      </c>
    </row>
    <row r="78" spans="2:9" s="8" customFormat="1" ht="27.75" hidden="1" customHeight="1">
      <c r="B78" s="174"/>
      <c r="C78" s="1"/>
      <c r="D78" s="1"/>
      <c r="E78" s="1"/>
      <c r="F78" s="1"/>
      <c r="G78" s="1"/>
      <c r="H78" s="203">
        <f t="shared" si="4"/>
        <v>0</v>
      </c>
      <c r="I78" s="168">
        <f t="shared" si="5"/>
        <v>0</v>
      </c>
    </row>
    <row r="79" spans="2:9" ht="20.25">
      <c r="B79" s="174"/>
      <c r="C79" s="162" t="s">
        <v>311</v>
      </c>
      <c r="D79" s="33">
        <v>1035</v>
      </c>
      <c r="E79" s="166"/>
      <c r="F79" s="166">
        <v>13398</v>
      </c>
      <c r="G79" s="166"/>
      <c r="H79" s="203">
        <f t="shared" si="4"/>
        <v>-13398</v>
      </c>
      <c r="I79" s="168">
        <f t="shared" si="5"/>
        <v>-133.97999999999999</v>
      </c>
    </row>
    <row r="80" spans="2:9" ht="24.75" hidden="1" customHeight="1">
      <c r="B80" s="182" t="s">
        <v>223</v>
      </c>
      <c r="C80" s="183" t="s">
        <v>224</v>
      </c>
      <c r="D80" s="184"/>
      <c r="E80" s="185">
        <f>E82+E84+E86</f>
        <v>0</v>
      </c>
      <c r="F80" s="185">
        <f>F82+F84+F86</f>
        <v>0</v>
      </c>
      <c r="G80" s="185">
        <f>G82+G84+G86</f>
        <v>0</v>
      </c>
      <c r="H80" s="203">
        <f t="shared" si="4"/>
        <v>0</v>
      </c>
      <c r="I80" s="168">
        <f t="shared" si="5"/>
        <v>0</v>
      </c>
    </row>
    <row r="81" spans="2:9" ht="20.25" hidden="1">
      <c r="B81" s="191"/>
      <c r="C81" s="186" t="s">
        <v>187</v>
      </c>
      <c r="D81" s="171"/>
      <c r="E81" s="173"/>
      <c r="F81" s="173"/>
      <c r="G81" s="173"/>
      <c r="H81" s="203">
        <f t="shared" si="4"/>
        <v>0</v>
      </c>
      <c r="I81" s="168">
        <f t="shared" si="5"/>
        <v>0</v>
      </c>
    </row>
    <row r="82" spans="2:9" ht="40.5" hidden="1" customHeight="1">
      <c r="B82" s="191" t="s">
        <v>225</v>
      </c>
      <c r="C82" s="192" t="s">
        <v>191</v>
      </c>
      <c r="D82" s="175">
        <v>1010</v>
      </c>
      <c r="E82" s="176"/>
      <c r="F82" s="176"/>
      <c r="G82" s="176"/>
      <c r="H82" s="203">
        <f t="shared" si="4"/>
        <v>0</v>
      </c>
      <c r="I82" s="168">
        <f t="shared" si="5"/>
        <v>0</v>
      </c>
    </row>
    <row r="83" spans="2:9" ht="20.25" hidden="1">
      <c r="B83" s="191"/>
      <c r="C83" s="186"/>
      <c r="D83" s="171"/>
      <c r="E83" s="173"/>
      <c r="F83" s="173"/>
      <c r="G83" s="173"/>
      <c r="H83" s="203">
        <f t="shared" si="4"/>
        <v>0</v>
      </c>
      <c r="I83" s="168">
        <f t="shared" si="5"/>
        <v>0</v>
      </c>
    </row>
    <row r="84" spans="2:9" ht="20.25" hidden="1">
      <c r="B84" s="191" t="s">
        <v>226</v>
      </c>
      <c r="C84" s="186" t="s">
        <v>193</v>
      </c>
      <c r="D84" s="175">
        <v>1020</v>
      </c>
      <c r="E84" s="176"/>
      <c r="F84" s="176"/>
      <c r="G84" s="176"/>
      <c r="H84" s="203">
        <f t="shared" si="4"/>
        <v>0</v>
      </c>
      <c r="I84" s="168">
        <f t="shared" si="5"/>
        <v>0</v>
      </c>
    </row>
    <row r="85" spans="2:9" ht="20.25" hidden="1">
      <c r="B85" s="191"/>
      <c r="C85" s="186"/>
      <c r="D85" s="193"/>
      <c r="E85" s="173"/>
      <c r="F85" s="173"/>
      <c r="G85" s="173"/>
      <c r="H85" s="203">
        <f t="shared" si="4"/>
        <v>0</v>
      </c>
      <c r="I85" s="168">
        <f t="shared" si="5"/>
        <v>0</v>
      </c>
    </row>
    <row r="86" spans="2:9" ht="20.25" hidden="1">
      <c r="B86" s="191" t="s">
        <v>227</v>
      </c>
      <c r="C86" s="186" t="s">
        <v>194</v>
      </c>
      <c r="D86" s="194">
        <v>1030</v>
      </c>
      <c r="E86" s="173"/>
      <c r="F86" s="173"/>
      <c r="G86" s="173"/>
      <c r="H86" s="203">
        <f t="shared" si="4"/>
        <v>0</v>
      </c>
      <c r="I86" s="168">
        <f t="shared" si="5"/>
        <v>0</v>
      </c>
    </row>
    <row r="87" spans="2:9" ht="20.25" hidden="1">
      <c r="B87" s="195"/>
      <c r="C87" s="193"/>
      <c r="D87" s="194"/>
      <c r="E87" s="173"/>
      <c r="F87" s="173"/>
      <c r="G87" s="173"/>
      <c r="H87" s="203">
        <f t="shared" si="4"/>
        <v>0</v>
      </c>
      <c r="I87" s="168">
        <f t="shared" si="5"/>
        <v>0</v>
      </c>
    </row>
    <row r="88" spans="2:9" ht="20.25">
      <c r="B88" s="182" t="s">
        <v>223</v>
      </c>
      <c r="C88" s="183" t="s">
        <v>422</v>
      </c>
      <c r="D88" s="180"/>
      <c r="E88" s="173">
        <f>E90+E94+E104</f>
        <v>0</v>
      </c>
      <c r="F88" s="173">
        <v>404</v>
      </c>
      <c r="G88" s="255">
        <v>535.20000000000005</v>
      </c>
      <c r="H88" s="203">
        <f t="shared" si="4"/>
        <v>131.20000000000005</v>
      </c>
      <c r="I88" s="168">
        <f t="shared" si="5"/>
        <v>1.3120000000000005</v>
      </c>
    </row>
    <row r="89" spans="2:9" ht="20.25">
      <c r="B89" s="191"/>
      <c r="C89" s="186" t="s">
        <v>187</v>
      </c>
      <c r="D89" s="171"/>
      <c r="E89" s="173"/>
      <c r="F89" s="173"/>
      <c r="G89" s="173"/>
      <c r="H89" s="203">
        <f t="shared" si="4"/>
        <v>0</v>
      </c>
      <c r="I89" s="168">
        <f t="shared" si="5"/>
        <v>0</v>
      </c>
    </row>
    <row r="90" spans="2:9" ht="35.25" customHeight="1">
      <c r="B90" s="191" t="s">
        <v>225</v>
      </c>
      <c r="C90" s="192" t="s">
        <v>191</v>
      </c>
      <c r="D90" s="175">
        <v>1015</v>
      </c>
      <c r="E90" s="176"/>
      <c r="F90" s="176"/>
      <c r="G90" s="176">
        <f>SUM(G92:G93)</f>
        <v>535.20000000000005</v>
      </c>
      <c r="H90" s="203">
        <f t="shared" si="4"/>
        <v>535.20000000000005</v>
      </c>
      <c r="I90" s="168">
        <f t="shared" si="5"/>
        <v>5.3520000000000003</v>
      </c>
    </row>
    <row r="91" spans="2:9" ht="20.25" customHeight="1">
      <c r="B91" s="191"/>
      <c r="C91" s="186" t="s">
        <v>447</v>
      </c>
      <c r="D91" s="33"/>
      <c r="E91" s="166"/>
      <c r="F91" s="166"/>
      <c r="G91" s="166"/>
      <c r="H91" s="203">
        <f t="shared" si="4"/>
        <v>0</v>
      </c>
      <c r="I91" s="168">
        <f t="shared" si="5"/>
        <v>0</v>
      </c>
    </row>
    <row r="92" spans="2:9" ht="20.25" customHeight="1">
      <c r="B92" s="191"/>
      <c r="C92" s="186" t="s">
        <v>448</v>
      </c>
      <c r="D92" s="242"/>
      <c r="E92" s="166"/>
      <c r="F92" s="166"/>
      <c r="G92" s="166">
        <v>535.20000000000005</v>
      </c>
      <c r="H92" s="203"/>
      <c r="I92" s="168"/>
    </row>
    <row r="93" spans="2:9" ht="20.25" customHeight="1">
      <c r="B93" s="191"/>
      <c r="C93" s="186" t="s">
        <v>278</v>
      </c>
      <c r="D93" s="242"/>
      <c r="E93" s="166"/>
      <c r="F93" s="166"/>
      <c r="G93" s="166"/>
      <c r="H93" s="203"/>
      <c r="I93" s="168"/>
    </row>
    <row r="94" spans="2:9" ht="20.25" hidden="1" customHeight="1">
      <c r="B94" s="191" t="s">
        <v>226</v>
      </c>
      <c r="C94" s="186" t="s">
        <v>193</v>
      </c>
      <c r="D94" s="175">
        <v>1020</v>
      </c>
      <c r="E94" s="176"/>
      <c r="F94" s="176"/>
      <c r="G94" s="176"/>
      <c r="H94" s="203">
        <f t="shared" si="4"/>
        <v>0</v>
      </c>
      <c r="I94" s="168">
        <f t="shared" si="5"/>
        <v>0</v>
      </c>
    </row>
    <row r="95" spans="2:9" ht="27.75" hidden="1" customHeight="1">
      <c r="B95" s="191"/>
      <c r="C95" s="178" t="s">
        <v>182</v>
      </c>
      <c r="D95" s="175">
        <v>1025</v>
      </c>
      <c r="E95" s="176"/>
      <c r="F95" s="176"/>
      <c r="G95" s="176"/>
      <c r="H95" s="203">
        <f t="shared" si="4"/>
        <v>0</v>
      </c>
      <c r="I95" s="168">
        <f t="shared" si="5"/>
        <v>0</v>
      </c>
    </row>
    <row r="96" spans="2:9" ht="20.25" hidden="1" customHeight="1">
      <c r="B96" s="191"/>
      <c r="C96" s="178" t="s">
        <v>321</v>
      </c>
      <c r="D96" s="175"/>
      <c r="E96" s="176"/>
      <c r="F96" s="176"/>
      <c r="G96" s="176"/>
      <c r="H96" s="203">
        <f t="shared" si="4"/>
        <v>0</v>
      </c>
      <c r="I96" s="168">
        <f t="shared" si="5"/>
        <v>0</v>
      </c>
    </row>
    <row r="97" spans="2:9" ht="20.25" hidden="1" customHeight="1">
      <c r="B97" s="191"/>
      <c r="C97" s="186" t="s">
        <v>322</v>
      </c>
      <c r="D97" s="175"/>
      <c r="E97" s="176"/>
      <c r="F97" s="176"/>
      <c r="G97" s="176"/>
      <c r="H97" s="203">
        <f t="shared" si="4"/>
        <v>0</v>
      </c>
      <c r="I97" s="168">
        <f t="shared" si="5"/>
        <v>0</v>
      </c>
    </row>
    <row r="98" spans="2:9" ht="20.25" customHeight="1">
      <c r="B98" s="191" t="s">
        <v>227</v>
      </c>
      <c r="C98" s="178" t="s">
        <v>194</v>
      </c>
      <c r="D98" s="175">
        <v>1030</v>
      </c>
      <c r="E98" s="176"/>
      <c r="F98" s="176">
        <v>404</v>
      </c>
      <c r="G98" s="176"/>
      <c r="H98" s="203">
        <f t="shared" si="4"/>
        <v>-404</v>
      </c>
      <c r="I98" s="168">
        <f t="shared" si="5"/>
        <v>-4.04</v>
      </c>
    </row>
    <row r="99" spans="2:9" ht="20.25" customHeight="1">
      <c r="B99" s="191"/>
      <c r="C99" s="178" t="s">
        <v>318</v>
      </c>
      <c r="D99" s="175">
        <v>1035</v>
      </c>
      <c r="E99" s="176"/>
      <c r="F99" s="176">
        <v>404</v>
      </c>
      <c r="G99" s="176"/>
      <c r="H99" s="203">
        <f t="shared" si="4"/>
        <v>-404</v>
      </c>
      <c r="I99" s="168">
        <f t="shared" si="5"/>
        <v>-4.04</v>
      </c>
    </row>
    <row r="100" spans="2:9" ht="20.25" hidden="1" customHeight="1">
      <c r="B100" s="191"/>
      <c r="C100" s="178" t="s">
        <v>182</v>
      </c>
      <c r="D100" s="175">
        <v>1025</v>
      </c>
      <c r="E100" s="176"/>
      <c r="F100" s="176"/>
      <c r="G100" s="176"/>
      <c r="H100" s="203">
        <f t="shared" si="4"/>
        <v>0</v>
      </c>
      <c r="I100" s="168">
        <f t="shared" si="5"/>
        <v>0</v>
      </c>
    </row>
    <row r="101" spans="2:9" ht="20.25" hidden="1" customHeight="1">
      <c r="B101" s="191"/>
      <c r="C101" s="178" t="s">
        <v>323</v>
      </c>
      <c r="D101" s="175"/>
      <c r="E101" s="176"/>
      <c r="F101" s="176"/>
      <c r="G101" s="176"/>
      <c r="H101" s="203">
        <f t="shared" si="4"/>
        <v>0</v>
      </c>
      <c r="I101" s="168">
        <f t="shared" si="5"/>
        <v>0</v>
      </c>
    </row>
    <row r="102" spans="2:9" ht="20.25" hidden="1" customHeight="1">
      <c r="B102" s="191"/>
      <c r="C102" s="178" t="s">
        <v>321</v>
      </c>
      <c r="D102" s="175"/>
      <c r="E102" s="176"/>
      <c r="F102" s="176"/>
      <c r="G102" s="176"/>
      <c r="H102" s="203">
        <f t="shared" si="4"/>
        <v>0</v>
      </c>
      <c r="I102" s="168">
        <f t="shared" si="5"/>
        <v>0</v>
      </c>
    </row>
    <row r="103" spans="2:9" ht="20.25" hidden="1" customHeight="1">
      <c r="B103" s="191"/>
      <c r="C103" s="186" t="s">
        <v>322</v>
      </c>
      <c r="D103" s="33"/>
      <c r="E103" s="166"/>
      <c r="F103" s="166"/>
      <c r="G103" s="166"/>
      <c r="H103" s="203">
        <f t="shared" si="4"/>
        <v>0</v>
      </c>
      <c r="I103" s="168">
        <f t="shared" si="5"/>
        <v>0</v>
      </c>
    </row>
    <row r="104" spans="2:9" ht="20.25" hidden="1" customHeight="1">
      <c r="B104" s="191" t="s">
        <v>227</v>
      </c>
      <c r="C104" s="186" t="s">
        <v>194</v>
      </c>
      <c r="D104" s="175">
        <v>1030</v>
      </c>
      <c r="E104" s="176"/>
      <c r="F104" s="176"/>
      <c r="G104" s="176"/>
      <c r="H104" s="203">
        <f t="shared" si="4"/>
        <v>0</v>
      </c>
      <c r="I104" s="168">
        <f t="shared" si="5"/>
        <v>0</v>
      </c>
    </row>
    <row r="105" spans="2:9" ht="20.25" hidden="1">
      <c r="B105" s="191"/>
      <c r="C105" s="186" t="s">
        <v>323</v>
      </c>
      <c r="D105" s="33"/>
      <c r="E105" s="166"/>
      <c r="F105" s="166"/>
      <c r="G105" s="166"/>
      <c r="H105" s="203">
        <f t="shared" si="4"/>
        <v>0</v>
      </c>
      <c r="I105" s="168">
        <f t="shared" si="5"/>
        <v>0</v>
      </c>
    </row>
    <row r="106" spans="2:9" ht="20.25" customHeight="1">
      <c r="B106" s="196" t="s">
        <v>324</v>
      </c>
      <c r="C106" s="187" t="s">
        <v>325</v>
      </c>
      <c r="D106" s="197"/>
      <c r="E106" s="173">
        <f>E108+E114+E138</f>
        <v>0</v>
      </c>
      <c r="F106" s="173">
        <f>F108+F114+F138</f>
        <v>1911</v>
      </c>
      <c r="G106" s="173">
        <f>G108+G114+G138</f>
        <v>909.4</v>
      </c>
      <c r="H106" s="203">
        <f t="shared" si="4"/>
        <v>-1001.6</v>
      </c>
      <c r="I106" s="168">
        <f t="shared" si="5"/>
        <v>-10.016</v>
      </c>
    </row>
    <row r="107" spans="2:9" ht="20.25" customHeight="1">
      <c r="B107" s="191"/>
      <c r="C107" s="186" t="s">
        <v>187</v>
      </c>
      <c r="D107" s="171"/>
      <c r="E107" s="173"/>
      <c r="F107" s="173"/>
      <c r="G107" s="173"/>
      <c r="H107" s="203">
        <f t="shared" si="4"/>
        <v>0</v>
      </c>
      <c r="I107" s="168">
        <f t="shared" si="5"/>
        <v>0</v>
      </c>
    </row>
    <row r="108" spans="2:9" ht="20.25" customHeight="1">
      <c r="B108" s="191" t="s">
        <v>232</v>
      </c>
      <c r="C108" s="187" t="s">
        <v>191</v>
      </c>
      <c r="D108" s="188">
        <v>1010</v>
      </c>
      <c r="E108" s="189"/>
      <c r="F108" s="189">
        <f>F110+F111+F112</f>
        <v>1470</v>
      </c>
      <c r="G108" s="189">
        <f>G110+G111+G112</f>
        <v>909.4</v>
      </c>
      <c r="H108" s="203">
        <f t="shared" si="4"/>
        <v>-560.6</v>
      </c>
      <c r="I108" s="168">
        <f t="shared" si="5"/>
        <v>-5.6059999999999999</v>
      </c>
    </row>
    <row r="109" spans="2:9" ht="20.25" customHeight="1">
      <c r="B109" s="191" t="s">
        <v>423</v>
      </c>
      <c r="C109" s="192" t="s">
        <v>424</v>
      </c>
      <c r="D109" s="175">
        <v>1011</v>
      </c>
      <c r="E109" s="176"/>
      <c r="F109" s="176">
        <f>F110</f>
        <v>616</v>
      </c>
      <c r="G109" s="176">
        <f>G110</f>
        <v>325.5</v>
      </c>
      <c r="H109" s="203">
        <f t="shared" si="4"/>
        <v>-290.5</v>
      </c>
      <c r="I109" s="168">
        <f t="shared" si="5"/>
        <v>-2.9049999999999998</v>
      </c>
    </row>
    <row r="110" spans="2:9" ht="20.25" customHeight="1">
      <c r="B110" s="191"/>
      <c r="C110" s="221" t="s">
        <v>408</v>
      </c>
      <c r="D110" s="175"/>
      <c r="E110" s="176"/>
      <c r="F110" s="176">
        <v>616</v>
      </c>
      <c r="G110" s="176">
        <v>325.5</v>
      </c>
      <c r="H110" s="203">
        <f t="shared" si="4"/>
        <v>-290.5</v>
      </c>
      <c r="I110" s="168">
        <f t="shared" si="5"/>
        <v>-2.9049999999999998</v>
      </c>
    </row>
    <row r="111" spans="2:9" ht="20.25" customHeight="1">
      <c r="B111" s="191" t="s">
        <v>425</v>
      </c>
      <c r="C111" s="178" t="s">
        <v>315</v>
      </c>
      <c r="D111" s="175">
        <v>1012</v>
      </c>
      <c r="E111" s="176"/>
      <c r="F111" s="176">
        <v>697</v>
      </c>
      <c r="G111" s="176">
        <v>469.9</v>
      </c>
      <c r="H111" s="203">
        <f t="shared" si="4"/>
        <v>-227.10000000000002</v>
      </c>
      <c r="I111" s="168">
        <f t="shared" si="5"/>
        <v>-2.2710000000000004</v>
      </c>
    </row>
    <row r="112" spans="2:9" ht="21.75" customHeight="1">
      <c r="B112" s="191" t="s">
        <v>426</v>
      </c>
      <c r="C112" s="178" t="s">
        <v>309</v>
      </c>
      <c r="D112" s="175">
        <v>1013</v>
      </c>
      <c r="E112" s="176"/>
      <c r="F112" s="176">
        <v>157</v>
      </c>
      <c r="G112" s="176">
        <v>114</v>
      </c>
      <c r="H112" s="203">
        <f t="shared" si="4"/>
        <v>-43</v>
      </c>
      <c r="I112" s="168">
        <f t="shared" si="5"/>
        <v>-0.43</v>
      </c>
    </row>
    <row r="113" spans="2:9" ht="20.25" customHeight="1">
      <c r="B113" s="191" t="s">
        <v>233</v>
      </c>
      <c r="C113" s="190" t="s">
        <v>193</v>
      </c>
      <c r="D113" s="188">
        <v>1020</v>
      </c>
      <c r="E113" s="189"/>
      <c r="F113" s="189"/>
      <c r="G113" s="189">
        <f>G114</f>
        <v>0</v>
      </c>
      <c r="H113" s="203">
        <f t="shared" si="4"/>
        <v>0</v>
      </c>
      <c r="I113" s="168">
        <f t="shared" si="5"/>
        <v>0</v>
      </c>
    </row>
    <row r="114" spans="2:9" ht="20.25" customHeight="1">
      <c r="B114" s="191" t="s">
        <v>427</v>
      </c>
      <c r="C114" s="190" t="s">
        <v>428</v>
      </c>
      <c r="D114" s="171">
        <v>1021</v>
      </c>
      <c r="E114" s="166"/>
      <c r="F114" s="166"/>
      <c r="G114" s="166">
        <f>SUM(G115:G123)</f>
        <v>0</v>
      </c>
      <c r="H114" s="203">
        <f t="shared" si="4"/>
        <v>0</v>
      </c>
      <c r="I114" s="168">
        <f t="shared" si="5"/>
        <v>0</v>
      </c>
    </row>
    <row r="115" spans="2:9" ht="20.25" hidden="1" customHeight="1">
      <c r="B115" s="191"/>
      <c r="C115" s="144" t="s">
        <v>415</v>
      </c>
      <c r="D115" s="33"/>
      <c r="E115" s="166"/>
      <c r="F115" s="166"/>
      <c r="G115" s="166"/>
      <c r="H115" s="203">
        <f t="shared" si="4"/>
        <v>0</v>
      </c>
      <c r="I115" s="168">
        <f t="shared" si="5"/>
        <v>0</v>
      </c>
    </row>
    <row r="116" spans="2:9" ht="20.25" customHeight="1">
      <c r="B116" s="191"/>
      <c r="C116" s="186" t="s">
        <v>275</v>
      </c>
      <c r="D116" s="33"/>
      <c r="E116" s="166"/>
      <c r="F116" s="166"/>
      <c r="G116" s="166"/>
      <c r="H116" s="203">
        <f t="shared" si="4"/>
        <v>0</v>
      </c>
      <c r="I116" s="168">
        <f t="shared" si="5"/>
        <v>0</v>
      </c>
    </row>
    <row r="117" spans="2:9" ht="20.25" hidden="1" customHeight="1">
      <c r="B117" s="191"/>
      <c r="C117" s="186" t="s">
        <v>276</v>
      </c>
      <c r="D117" s="33"/>
      <c r="E117" s="166"/>
      <c r="F117" s="166"/>
      <c r="G117" s="166"/>
      <c r="H117" s="203">
        <f t="shared" si="4"/>
        <v>0</v>
      </c>
      <c r="I117" s="168">
        <f t="shared" si="5"/>
        <v>0</v>
      </c>
    </row>
    <row r="118" spans="2:9" ht="20.25" hidden="1">
      <c r="B118" s="191"/>
      <c r="C118" s="186" t="s">
        <v>277</v>
      </c>
      <c r="D118" s="33"/>
      <c r="E118" s="166"/>
      <c r="F118" s="166"/>
      <c r="G118" s="166"/>
      <c r="H118" s="203">
        <f t="shared" si="4"/>
        <v>0</v>
      </c>
      <c r="I118" s="168">
        <f t="shared" si="5"/>
        <v>0</v>
      </c>
    </row>
    <row r="119" spans="2:9" ht="20.25" hidden="1">
      <c r="B119" s="191"/>
      <c r="C119" s="186" t="s">
        <v>429</v>
      </c>
      <c r="D119" s="33"/>
      <c r="E119" s="166"/>
      <c r="F119" s="166"/>
      <c r="G119" s="166"/>
      <c r="H119" s="203">
        <f t="shared" si="4"/>
        <v>0</v>
      </c>
      <c r="I119" s="168">
        <f t="shared" si="5"/>
        <v>0</v>
      </c>
    </row>
    <row r="120" spans="2:9" ht="20.25" hidden="1">
      <c r="B120" s="191"/>
      <c r="C120" s="186" t="s">
        <v>278</v>
      </c>
      <c r="D120" s="33"/>
      <c r="E120" s="166"/>
      <c r="F120" s="166"/>
      <c r="G120" s="166"/>
      <c r="H120" s="203">
        <f t="shared" si="4"/>
        <v>0</v>
      </c>
      <c r="I120" s="168">
        <f t="shared" si="5"/>
        <v>0</v>
      </c>
    </row>
    <row r="121" spans="2:9" ht="20.25" hidden="1">
      <c r="B121" s="191"/>
      <c r="C121" s="186" t="s">
        <v>279</v>
      </c>
      <c r="D121" s="33"/>
      <c r="E121" s="166"/>
      <c r="F121" s="166"/>
      <c r="G121" s="166"/>
      <c r="H121" s="203">
        <f t="shared" si="4"/>
        <v>0</v>
      </c>
      <c r="I121" s="168">
        <f t="shared" si="5"/>
        <v>0</v>
      </c>
    </row>
    <row r="122" spans="2:9" ht="20.25" hidden="1">
      <c r="B122" s="191"/>
      <c r="C122" s="186" t="s">
        <v>280</v>
      </c>
      <c r="D122" s="33"/>
      <c r="E122" s="166"/>
      <c r="F122" s="166"/>
      <c r="G122" s="166"/>
      <c r="H122" s="203">
        <f t="shared" si="4"/>
        <v>0</v>
      </c>
      <c r="I122" s="168"/>
    </row>
    <row r="123" spans="2:9" ht="20.25" hidden="1">
      <c r="B123" s="191"/>
      <c r="C123" s="186" t="s">
        <v>281</v>
      </c>
      <c r="D123" s="33"/>
      <c r="E123" s="166"/>
      <c r="F123" s="166"/>
      <c r="G123" s="166"/>
      <c r="H123" s="203">
        <f t="shared" si="4"/>
        <v>0</v>
      </c>
      <c r="I123" s="168">
        <f t="shared" si="5"/>
        <v>0</v>
      </c>
    </row>
    <row r="124" spans="2:9" ht="27.75" hidden="1" customHeight="1">
      <c r="B124" s="191"/>
      <c r="C124" s="198" t="s">
        <v>182</v>
      </c>
      <c r="D124" s="171">
        <v>1025</v>
      </c>
      <c r="E124" s="173"/>
      <c r="F124" s="173"/>
      <c r="G124" s="173"/>
      <c r="H124" s="203">
        <f t="shared" si="4"/>
        <v>0</v>
      </c>
      <c r="I124" s="168">
        <f t="shared" si="5"/>
        <v>0</v>
      </c>
    </row>
    <row r="125" spans="2:9" ht="20.25" hidden="1">
      <c r="B125" s="191"/>
      <c r="C125" s="186" t="s">
        <v>285</v>
      </c>
      <c r="D125" s="33"/>
      <c r="E125" s="166"/>
      <c r="F125" s="166"/>
      <c r="G125" s="166"/>
      <c r="H125" s="203">
        <f t="shared" si="4"/>
        <v>0</v>
      </c>
      <c r="I125" s="168">
        <f t="shared" si="5"/>
        <v>0</v>
      </c>
    </row>
    <row r="126" spans="2:9" ht="20.25" hidden="1">
      <c r="B126" s="191"/>
      <c r="C126" s="186" t="s">
        <v>284</v>
      </c>
      <c r="D126" s="33"/>
      <c r="E126" s="166"/>
      <c r="F126" s="166"/>
      <c r="G126" s="166"/>
      <c r="H126" s="203">
        <f t="shared" si="4"/>
        <v>0</v>
      </c>
      <c r="I126" s="168">
        <f t="shared" si="5"/>
        <v>0</v>
      </c>
    </row>
    <row r="127" spans="2:9" ht="20.25" hidden="1">
      <c r="B127" s="191"/>
      <c r="C127" s="186" t="s">
        <v>326</v>
      </c>
      <c r="D127" s="33"/>
      <c r="E127" s="166"/>
      <c r="F127" s="166"/>
      <c r="G127" s="166"/>
      <c r="H127" s="203">
        <f t="shared" si="4"/>
        <v>0</v>
      </c>
      <c r="I127" s="168">
        <f t="shared" si="5"/>
        <v>0</v>
      </c>
    </row>
    <row r="128" spans="2:9" ht="20.25" hidden="1">
      <c r="B128" s="191"/>
      <c r="C128" s="186"/>
      <c r="D128" s="33"/>
      <c r="E128" s="166"/>
      <c r="F128" s="166"/>
      <c r="G128" s="166"/>
      <c r="H128" s="203">
        <f t="shared" si="4"/>
        <v>0</v>
      </c>
      <c r="I128" s="168">
        <f t="shared" si="5"/>
        <v>0</v>
      </c>
    </row>
    <row r="129" spans="2:9" ht="20.25" hidden="1">
      <c r="B129" s="191"/>
      <c r="C129" s="186" t="s">
        <v>296</v>
      </c>
      <c r="D129" s="33"/>
      <c r="E129" s="166"/>
      <c r="F129" s="166"/>
      <c r="G129" s="166"/>
      <c r="H129" s="203">
        <f t="shared" si="4"/>
        <v>0</v>
      </c>
      <c r="I129" s="168">
        <f t="shared" si="5"/>
        <v>0</v>
      </c>
    </row>
    <row r="130" spans="2:9" ht="20.25" hidden="1">
      <c r="B130" s="191"/>
      <c r="C130" s="186" t="s">
        <v>297</v>
      </c>
      <c r="D130" s="33"/>
      <c r="E130" s="166"/>
      <c r="F130" s="166"/>
      <c r="G130" s="166"/>
      <c r="H130" s="203">
        <f t="shared" si="4"/>
        <v>0</v>
      </c>
      <c r="I130" s="168">
        <f t="shared" si="5"/>
        <v>0</v>
      </c>
    </row>
    <row r="131" spans="2:9" ht="20.25" hidden="1">
      <c r="B131" s="191"/>
      <c r="C131" s="186"/>
      <c r="D131" s="33"/>
      <c r="E131" s="166"/>
      <c r="F131" s="166"/>
      <c r="G131" s="166"/>
      <c r="H131" s="203">
        <f t="shared" si="4"/>
        <v>0</v>
      </c>
      <c r="I131" s="168">
        <f t="shared" si="5"/>
        <v>0</v>
      </c>
    </row>
    <row r="132" spans="2:9" ht="20.25" hidden="1">
      <c r="B132" s="191"/>
      <c r="C132" s="186"/>
      <c r="D132" s="33"/>
      <c r="E132" s="166"/>
      <c r="F132" s="166"/>
      <c r="G132" s="166"/>
      <c r="H132" s="203">
        <f t="shared" si="4"/>
        <v>0</v>
      </c>
      <c r="I132" s="168">
        <f t="shared" si="5"/>
        <v>0</v>
      </c>
    </row>
    <row r="133" spans="2:9" ht="20.25" hidden="1">
      <c r="B133" s="191"/>
      <c r="C133" s="186" t="s">
        <v>327</v>
      </c>
      <c r="D133" s="33"/>
      <c r="E133" s="166"/>
      <c r="F133" s="166"/>
      <c r="G133" s="166"/>
      <c r="H133" s="203">
        <f t="shared" si="4"/>
        <v>0</v>
      </c>
      <c r="I133" s="168">
        <f t="shared" si="5"/>
        <v>0</v>
      </c>
    </row>
    <row r="134" spans="2:9" ht="20.25" hidden="1">
      <c r="B134" s="191"/>
      <c r="C134" s="186"/>
      <c r="D134" s="33"/>
      <c r="E134" s="166"/>
      <c r="F134" s="166"/>
      <c r="G134" s="166"/>
      <c r="H134" s="203">
        <f t="shared" si="4"/>
        <v>0</v>
      </c>
      <c r="I134" s="168">
        <f t="shared" si="5"/>
        <v>0</v>
      </c>
    </row>
    <row r="135" spans="2:9" ht="20.25" hidden="1">
      <c r="B135" s="191"/>
      <c r="C135" s="186" t="s">
        <v>291</v>
      </c>
      <c r="D135" s="33"/>
      <c r="E135" s="166"/>
      <c r="F135" s="166"/>
      <c r="G135" s="166"/>
      <c r="H135" s="203">
        <f t="shared" si="4"/>
        <v>0</v>
      </c>
      <c r="I135" s="168">
        <f t="shared" si="5"/>
        <v>0</v>
      </c>
    </row>
    <row r="136" spans="2:9" ht="20.25" hidden="1">
      <c r="B136" s="191"/>
      <c r="C136" s="186" t="s">
        <v>299</v>
      </c>
      <c r="D136" s="33"/>
      <c r="E136" s="166"/>
      <c r="F136" s="166"/>
      <c r="G136" s="166"/>
      <c r="H136" s="203"/>
      <c r="I136" s="168"/>
    </row>
    <row r="137" spans="2:9" ht="20.25">
      <c r="B137" s="191"/>
      <c r="C137" s="186"/>
      <c r="D137" s="33"/>
      <c r="E137" s="166"/>
      <c r="F137" s="166"/>
      <c r="G137" s="166"/>
      <c r="H137" s="203">
        <f t="shared" si="4"/>
        <v>0</v>
      </c>
      <c r="I137" s="168">
        <f t="shared" si="5"/>
        <v>0</v>
      </c>
    </row>
    <row r="138" spans="2:9" ht="20.25">
      <c r="B138" s="191" t="s">
        <v>234</v>
      </c>
      <c r="C138" s="190" t="s">
        <v>194</v>
      </c>
      <c r="D138" s="171">
        <v>1030</v>
      </c>
      <c r="E138" s="173"/>
      <c r="F138" s="173">
        <f>F139+F140</f>
        <v>441</v>
      </c>
      <c r="G138" s="173">
        <f>G139+G140</f>
        <v>0</v>
      </c>
      <c r="H138" s="203">
        <f t="shared" si="4"/>
        <v>-441</v>
      </c>
      <c r="I138" s="168">
        <f t="shared" si="5"/>
        <v>-4.41</v>
      </c>
    </row>
    <row r="139" spans="2:9" ht="20.25">
      <c r="B139" s="191"/>
      <c r="C139" s="190" t="s">
        <v>275</v>
      </c>
      <c r="D139" s="33">
        <v>1035</v>
      </c>
      <c r="E139" s="166"/>
      <c r="F139" s="166">
        <v>53</v>
      </c>
      <c r="G139" s="166"/>
      <c r="H139" s="203">
        <f t="shared" si="4"/>
        <v>-53</v>
      </c>
      <c r="I139" s="168">
        <f t="shared" si="5"/>
        <v>-0.53</v>
      </c>
    </row>
    <row r="140" spans="2:9" ht="20.25">
      <c r="B140" s="191"/>
      <c r="C140" s="190" t="s">
        <v>430</v>
      </c>
      <c r="D140" s="33"/>
      <c r="E140" s="166"/>
      <c r="F140" s="230">
        <v>388</v>
      </c>
      <c r="G140" s="166"/>
      <c r="H140" s="203">
        <f>G140-F140</f>
        <v>-388</v>
      </c>
      <c r="I140" s="168">
        <f>(G140-F140)/100</f>
        <v>-3.88</v>
      </c>
    </row>
    <row r="141" spans="2:9" ht="20.25">
      <c r="B141" s="191" t="s">
        <v>431</v>
      </c>
      <c r="C141" s="199" t="s">
        <v>137</v>
      </c>
      <c r="D141" s="33"/>
      <c r="E141" s="166"/>
      <c r="F141" s="173">
        <f>F143</f>
        <v>7</v>
      </c>
      <c r="G141" s="173">
        <v>7</v>
      </c>
      <c r="H141" s="203">
        <f t="shared" ref="H141:H153" si="6">G141-F141</f>
        <v>0</v>
      </c>
      <c r="I141" s="168">
        <f t="shared" ref="I141:I153" si="7">(G141-F141)/100</f>
        <v>0</v>
      </c>
    </row>
    <row r="142" spans="2:9" ht="20.25">
      <c r="B142" s="191"/>
      <c r="C142" s="198" t="s">
        <v>182</v>
      </c>
      <c r="D142" s="171">
        <v>1025</v>
      </c>
      <c r="E142" s="166"/>
      <c r="F142" s="173">
        <v>7</v>
      </c>
      <c r="G142" s="173">
        <v>7</v>
      </c>
      <c r="H142" s="203">
        <f t="shared" si="6"/>
        <v>0</v>
      </c>
      <c r="I142" s="168">
        <f t="shared" si="7"/>
        <v>0</v>
      </c>
    </row>
    <row r="143" spans="2:9" ht="20.25">
      <c r="B143" s="191"/>
      <c r="C143" s="186" t="s">
        <v>300</v>
      </c>
      <c r="D143" s="242"/>
      <c r="E143" s="166"/>
      <c r="F143" s="166">
        <v>7</v>
      </c>
      <c r="G143" s="166">
        <v>7</v>
      </c>
      <c r="H143" s="203">
        <f t="shared" si="6"/>
        <v>0</v>
      </c>
      <c r="I143" s="168">
        <f t="shared" si="7"/>
        <v>0</v>
      </c>
    </row>
    <row r="144" spans="2:9" ht="20.25">
      <c r="B144" s="191"/>
      <c r="C144" s="186"/>
      <c r="D144" s="33"/>
      <c r="E144" s="166"/>
      <c r="F144" s="166"/>
      <c r="G144" s="166"/>
      <c r="H144" s="203">
        <f t="shared" si="6"/>
        <v>0</v>
      </c>
      <c r="I144" s="168">
        <f t="shared" si="7"/>
        <v>0</v>
      </c>
    </row>
    <row r="145" spans="2:10" ht="20.25" hidden="1">
      <c r="B145" s="196" t="s">
        <v>328</v>
      </c>
      <c r="C145" s="190" t="s">
        <v>432</v>
      </c>
      <c r="D145" s="33"/>
      <c r="E145" s="166"/>
      <c r="F145" s="166"/>
      <c r="G145" s="166"/>
      <c r="H145" s="203">
        <f t="shared" si="6"/>
        <v>0</v>
      </c>
      <c r="I145" s="168">
        <f t="shared" si="7"/>
        <v>0</v>
      </c>
    </row>
    <row r="146" spans="2:10" ht="35.25" hidden="1" customHeight="1">
      <c r="B146" s="196"/>
      <c r="C146" s="198" t="s">
        <v>182</v>
      </c>
      <c r="D146" s="33">
        <v>1020</v>
      </c>
      <c r="E146" s="166"/>
      <c r="F146" s="166"/>
      <c r="G146" s="166"/>
      <c r="H146" s="203">
        <f t="shared" si="6"/>
        <v>0</v>
      </c>
      <c r="I146" s="168">
        <f t="shared" si="7"/>
        <v>0</v>
      </c>
    </row>
    <row r="147" spans="2:10" ht="20.25" hidden="1">
      <c r="B147" s="196"/>
      <c r="C147" s="186" t="s">
        <v>300</v>
      </c>
      <c r="D147" s="33">
        <v>1025</v>
      </c>
      <c r="E147" s="166"/>
      <c r="F147" s="166"/>
      <c r="G147" s="166"/>
      <c r="H147" s="203">
        <f t="shared" si="6"/>
        <v>0</v>
      </c>
      <c r="I147" s="168">
        <f t="shared" si="7"/>
        <v>0</v>
      </c>
    </row>
    <row r="148" spans="2:10" ht="20.25">
      <c r="B148" s="191" t="s">
        <v>328</v>
      </c>
      <c r="C148" s="190" t="s">
        <v>449</v>
      </c>
      <c r="D148" s="33"/>
      <c r="E148" s="166"/>
      <c r="F148" s="166">
        <v>121</v>
      </c>
      <c r="G148" s="166">
        <f>G149</f>
        <v>666.4</v>
      </c>
      <c r="H148" s="203">
        <f t="shared" si="6"/>
        <v>545.4</v>
      </c>
      <c r="I148" s="168">
        <f t="shared" si="7"/>
        <v>5.4539999999999997</v>
      </c>
    </row>
    <row r="149" spans="2:10" ht="20.25">
      <c r="B149" s="191"/>
      <c r="C149" s="190" t="s">
        <v>329</v>
      </c>
      <c r="D149" s="33">
        <v>1020</v>
      </c>
      <c r="E149" s="166"/>
      <c r="F149" s="166">
        <v>121</v>
      </c>
      <c r="G149" s="166">
        <f>G150</f>
        <v>666.4</v>
      </c>
      <c r="H149" s="203">
        <f t="shared" si="6"/>
        <v>545.4</v>
      </c>
      <c r="I149" s="168">
        <f t="shared" si="7"/>
        <v>5.4539999999999997</v>
      </c>
    </row>
    <row r="150" spans="2:10" ht="45.75" customHeight="1">
      <c r="B150" s="191"/>
      <c r="C150" s="192" t="s">
        <v>330</v>
      </c>
      <c r="D150" s="33">
        <v>1024</v>
      </c>
      <c r="E150" s="166"/>
      <c r="F150" s="166">
        <v>121</v>
      </c>
      <c r="G150" s="166">
        <v>666.4</v>
      </c>
      <c r="H150" s="203">
        <f t="shared" si="6"/>
        <v>545.4</v>
      </c>
      <c r="I150" s="168">
        <f t="shared" si="7"/>
        <v>5.4539999999999997</v>
      </c>
    </row>
    <row r="151" spans="2:10" ht="20.25" hidden="1">
      <c r="B151" s="191"/>
      <c r="C151" s="190"/>
      <c r="D151" s="33"/>
      <c r="E151" s="166"/>
      <c r="F151" s="166"/>
      <c r="G151" s="166"/>
      <c r="H151" s="203">
        <f t="shared" si="6"/>
        <v>0</v>
      </c>
      <c r="I151" s="168">
        <f t="shared" si="7"/>
        <v>0</v>
      </c>
    </row>
    <row r="152" spans="2:10" ht="20.25" hidden="1">
      <c r="B152" s="191"/>
      <c r="C152" s="190"/>
      <c r="D152" s="33"/>
      <c r="E152" s="166"/>
      <c r="F152" s="166"/>
      <c r="G152" s="166"/>
      <c r="H152" s="203">
        <f t="shared" si="6"/>
        <v>0</v>
      </c>
      <c r="I152" s="168">
        <f t="shared" si="7"/>
        <v>0</v>
      </c>
    </row>
    <row r="153" spans="2:10" ht="20.25" hidden="1">
      <c r="B153" s="191"/>
      <c r="C153" s="192"/>
      <c r="D153" s="33"/>
      <c r="E153" s="166"/>
      <c r="F153" s="166"/>
      <c r="G153" s="166"/>
      <c r="H153" s="203">
        <f t="shared" si="6"/>
        <v>0</v>
      </c>
      <c r="I153" s="168">
        <f t="shared" si="7"/>
        <v>0</v>
      </c>
    </row>
    <row r="155" spans="2:10" ht="56.25" customHeight="1">
      <c r="B155" s="335" t="s">
        <v>183</v>
      </c>
      <c r="C155" s="335"/>
      <c r="D155" s="324" t="s">
        <v>433</v>
      </c>
      <c r="E155" s="324"/>
      <c r="F155" s="200"/>
      <c r="G155" s="231"/>
      <c r="H155" s="325" t="s">
        <v>314</v>
      </c>
      <c r="I155" s="326"/>
      <c r="J155" s="326"/>
    </row>
    <row r="156" spans="2:10">
      <c r="B156" s="6" t="s">
        <v>133</v>
      </c>
      <c r="D156" s="327" t="s">
        <v>149</v>
      </c>
      <c r="E156" s="327"/>
      <c r="F156" s="201"/>
      <c r="H156" s="334" t="s">
        <v>34</v>
      </c>
      <c r="I156" s="334"/>
      <c r="J156" s="334"/>
    </row>
    <row r="157" spans="2:10">
      <c r="B157" s="84"/>
      <c r="C157" s="6"/>
      <c r="D157" s="7"/>
      <c r="E157" s="83"/>
      <c r="F157" s="83"/>
      <c r="G157" s="83"/>
      <c r="H157" s="83"/>
      <c r="I157" s="83"/>
    </row>
  </sheetData>
  <mergeCells count="15">
    <mergeCell ref="D156:E156"/>
    <mergeCell ref="H156:J156"/>
    <mergeCell ref="B155:C155"/>
    <mergeCell ref="H4:H5"/>
    <mergeCell ref="I4:I5"/>
    <mergeCell ref="B7:C7"/>
    <mergeCell ref="D155:E155"/>
    <mergeCell ref="H155:J155"/>
    <mergeCell ref="C2:G2"/>
    <mergeCell ref="B4:B5"/>
    <mergeCell ref="C4:C5"/>
    <mergeCell ref="D4:D5"/>
    <mergeCell ref="E4:E5"/>
    <mergeCell ref="F4:F5"/>
    <mergeCell ref="G4:G5"/>
  </mergeCells>
  <phoneticPr fontId="3" type="noConversion"/>
  <pageMargins left="0.23622047244094491" right="0.15748031496062992" top="0.19685039370078741" bottom="0.19685039370078741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1"/>
  <sheetViews>
    <sheetView view="pageBreakPreview" zoomScale="70" zoomScaleNormal="100" zoomScaleSheetLayoutView="70" workbookViewId="0">
      <selection activeCell="F20" sqref="F20"/>
    </sheetView>
  </sheetViews>
  <sheetFormatPr defaultRowHeight="18.75"/>
  <cols>
    <col min="1" max="1" width="3.42578125" style="1" customWidth="1"/>
    <col min="2" max="2" width="73.85546875" style="1" customWidth="1"/>
    <col min="3" max="4" width="9.140625" style="1"/>
    <col min="5" max="5" width="14.85546875" style="1" customWidth="1"/>
    <col min="6" max="6" width="16.140625" style="1" customWidth="1"/>
    <col min="7" max="8" width="16.85546875" style="1" customWidth="1"/>
    <col min="9" max="16384" width="9.140625" style="1"/>
  </cols>
  <sheetData>
    <row r="1" spans="2:8">
      <c r="C1" s="6"/>
      <c r="D1" s="6"/>
      <c r="E1" s="6"/>
      <c r="F1" s="6"/>
    </row>
    <row r="2" spans="2:8" ht="22.5" customHeight="1">
      <c r="B2" s="275" t="s">
        <v>216</v>
      </c>
      <c r="C2" s="275"/>
      <c r="D2" s="275"/>
      <c r="E2" s="275"/>
      <c r="F2" s="275"/>
    </row>
    <row r="3" spans="2:8">
      <c r="B3" s="75"/>
      <c r="C3" s="76"/>
      <c r="D3" s="75"/>
      <c r="E3" s="75"/>
      <c r="F3" s="75"/>
      <c r="H3" s="1" t="s">
        <v>347</v>
      </c>
    </row>
    <row r="4" spans="2:8" ht="61.5" customHeight="1">
      <c r="B4" s="339" t="s">
        <v>57</v>
      </c>
      <c r="C4" s="332" t="s">
        <v>16</v>
      </c>
      <c r="D4" s="332" t="s">
        <v>312</v>
      </c>
      <c r="E4" s="332" t="s">
        <v>331</v>
      </c>
      <c r="F4" s="332" t="s">
        <v>332</v>
      </c>
      <c r="G4" s="320" t="s">
        <v>238</v>
      </c>
      <c r="H4" s="320" t="s">
        <v>247</v>
      </c>
    </row>
    <row r="5" spans="2:8" ht="19.5" customHeight="1">
      <c r="B5" s="340"/>
      <c r="C5" s="333"/>
      <c r="D5" s="333"/>
      <c r="E5" s="333"/>
      <c r="F5" s="333"/>
      <c r="G5" s="321"/>
      <c r="H5" s="321"/>
    </row>
    <row r="6" spans="2:8" ht="26.25" customHeight="1">
      <c r="B6" s="77">
        <v>1</v>
      </c>
      <c r="C6" s="78">
        <v>2</v>
      </c>
      <c r="D6" s="78">
        <v>3</v>
      </c>
      <c r="E6" s="78">
        <v>4</v>
      </c>
      <c r="F6" s="78">
        <v>5</v>
      </c>
      <c r="G6" s="123">
        <v>6</v>
      </c>
      <c r="H6" s="123">
        <v>7</v>
      </c>
    </row>
    <row r="7" spans="2:8" ht="33" customHeight="1">
      <c r="B7" s="79" t="s">
        <v>43</v>
      </c>
      <c r="C7" s="78"/>
      <c r="D7" s="95"/>
      <c r="E7" s="254">
        <f>E11+E15</f>
        <v>31672</v>
      </c>
      <c r="F7" s="254">
        <f>F11+F15+F9</f>
        <v>29549.100000000002</v>
      </c>
      <c r="G7" s="203">
        <f>F7-E7</f>
        <v>-2122.8999999999978</v>
      </c>
      <c r="H7" s="168">
        <f>(F7/E7)*100</f>
        <v>93.297234150037895</v>
      </c>
    </row>
    <row r="8" spans="2:8" ht="24" customHeight="1">
      <c r="B8" s="204" t="s">
        <v>150</v>
      </c>
      <c r="C8" s="205"/>
      <c r="D8" s="97"/>
      <c r="E8" s="97"/>
      <c r="F8" s="97"/>
      <c r="G8" s="123"/>
      <c r="H8" s="123"/>
    </row>
    <row r="9" spans="2:8" ht="21" customHeight="1">
      <c r="B9" s="206" t="s">
        <v>112</v>
      </c>
      <c r="C9" s="78">
        <v>3010</v>
      </c>
      <c r="D9" s="97"/>
      <c r="E9" s="207"/>
      <c r="F9" s="207">
        <f>F10</f>
        <v>464.4</v>
      </c>
      <c r="G9" s="123"/>
      <c r="H9" s="123"/>
    </row>
    <row r="10" spans="2:8" ht="24.75" customHeight="1">
      <c r="B10" s="251" t="s">
        <v>392</v>
      </c>
      <c r="C10" s="205"/>
      <c r="D10" s="97"/>
      <c r="E10" s="97"/>
      <c r="F10" s="97">
        <v>464.4</v>
      </c>
      <c r="G10" s="123"/>
      <c r="H10" s="123"/>
    </row>
    <row r="11" spans="2:8" ht="21" customHeight="1">
      <c r="B11" s="88" t="s">
        <v>151</v>
      </c>
      <c r="C11" s="78">
        <v>3020</v>
      </c>
      <c r="D11" s="95"/>
      <c r="E11" s="208">
        <f>E12+E13</f>
        <v>29350</v>
      </c>
      <c r="F11" s="208">
        <f>F12+F13</f>
        <v>27633.100000000002</v>
      </c>
      <c r="G11" s="203">
        <f>F11-E11</f>
        <v>-1716.8999999999978</v>
      </c>
      <c r="H11" s="168">
        <f>(F11/E11)*100</f>
        <v>94.150255536626929</v>
      </c>
    </row>
    <row r="12" spans="2:8" ht="24.75" customHeight="1">
      <c r="B12" s="88" t="s">
        <v>270</v>
      </c>
      <c r="C12" s="78"/>
      <c r="D12" s="95"/>
      <c r="E12" s="95">
        <v>25684</v>
      </c>
      <c r="F12" s="95">
        <v>24565.200000000001</v>
      </c>
      <c r="G12" s="203">
        <f>F12-E12</f>
        <v>-1118.7999999999993</v>
      </c>
      <c r="H12" s="168">
        <f>(F12/E12)*100</f>
        <v>95.643980688366298</v>
      </c>
    </row>
    <row r="13" spans="2:8" ht="21" customHeight="1">
      <c r="B13" s="88" t="s">
        <v>333</v>
      </c>
      <c r="C13" s="78"/>
      <c r="D13" s="95"/>
      <c r="E13" s="95">
        <v>3666</v>
      </c>
      <c r="F13" s="95">
        <v>3067.9</v>
      </c>
      <c r="G13" s="203">
        <f>F13-E13</f>
        <v>-598.09999999999991</v>
      </c>
      <c r="H13" s="168">
        <f>(F13/E13)*100</f>
        <v>83.685215493726133</v>
      </c>
    </row>
    <row r="14" spans="2:8" ht="36" customHeight="1">
      <c r="B14" s="209" t="s">
        <v>137</v>
      </c>
      <c r="C14" s="78">
        <v>3030</v>
      </c>
      <c r="D14" s="95"/>
      <c r="E14" s="95"/>
      <c r="F14" s="95"/>
      <c r="G14" s="123"/>
      <c r="H14" s="123"/>
    </row>
    <row r="15" spans="2:8" ht="24.75" customHeight="1">
      <c r="B15" s="88" t="s">
        <v>152</v>
      </c>
      <c r="C15" s="78">
        <v>3040</v>
      </c>
      <c r="D15" s="95"/>
      <c r="E15" s="208">
        <f>E16+E17+E19+E18</f>
        <v>2322</v>
      </c>
      <c r="F15" s="208">
        <f>F16+F17+F19+F18</f>
        <v>1451.6</v>
      </c>
      <c r="G15" s="203">
        <f>F15-E15</f>
        <v>-870.40000000000009</v>
      </c>
      <c r="H15" s="168">
        <f>(F15/E15)*100</f>
        <v>62.51507321274763</v>
      </c>
    </row>
    <row r="16" spans="2:8" ht="21" customHeight="1">
      <c r="B16" s="88" t="s">
        <v>334</v>
      </c>
      <c r="C16" s="78"/>
      <c r="D16" s="95"/>
      <c r="E16" s="95"/>
      <c r="F16" s="95"/>
      <c r="G16" s="123"/>
      <c r="H16" s="123"/>
    </row>
    <row r="17" spans="2:8" ht="24.75" customHeight="1">
      <c r="B17" s="88" t="s">
        <v>335</v>
      </c>
      <c r="C17" s="78"/>
      <c r="D17" s="95"/>
      <c r="E17" s="95">
        <v>404</v>
      </c>
      <c r="F17" s="95">
        <v>535.20000000000005</v>
      </c>
      <c r="G17" s="203">
        <f>F17-E17</f>
        <v>131.20000000000005</v>
      </c>
      <c r="H17" s="168">
        <f>(F17/E17)*100</f>
        <v>132.47524752475249</v>
      </c>
    </row>
    <row r="18" spans="2:8" ht="21" customHeight="1">
      <c r="B18" s="88" t="s">
        <v>336</v>
      </c>
      <c r="C18" s="78"/>
      <c r="D18" s="95"/>
      <c r="E18" s="95">
        <v>7</v>
      </c>
      <c r="F18" s="95">
        <v>7</v>
      </c>
      <c r="G18" s="203">
        <f>F18-E18</f>
        <v>0</v>
      </c>
      <c r="H18" s="168">
        <f>(F18/E18)*100</f>
        <v>100</v>
      </c>
    </row>
    <row r="19" spans="2:8" ht="40.5" customHeight="1">
      <c r="B19" s="206" t="s">
        <v>337</v>
      </c>
      <c r="C19" s="78"/>
      <c r="D19" s="95"/>
      <c r="E19" s="95">
        <v>1911</v>
      </c>
      <c r="F19" s="95">
        <v>909.4</v>
      </c>
      <c r="G19" s="203">
        <f>F19-E19</f>
        <v>-1001.6</v>
      </c>
      <c r="H19" s="168">
        <f>(F19/E19)*100</f>
        <v>47.587650444793297</v>
      </c>
    </row>
    <row r="20" spans="2:8" ht="27.75" customHeight="1">
      <c r="B20" s="204" t="s">
        <v>85</v>
      </c>
      <c r="C20" s="210"/>
      <c r="D20" s="208"/>
      <c r="E20" s="208"/>
      <c r="F20" s="208"/>
      <c r="G20" s="123"/>
      <c r="H20" s="123"/>
    </row>
    <row r="21" spans="2:8" ht="24.75" customHeight="1">
      <c r="B21" s="211" t="s">
        <v>153</v>
      </c>
      <c r="C21" s="212">
        <v>3138</v>
      </c>
      <c r="D21" s="95"/>
      <c r="E21" s="208">
        <f>SUM(E22:E24)</f>
        <v>4478.8999999999996</v>
      </c>
      <c r="F21" s="208">
        <f>SUM(F22:F24)</f>
        <v>3936.9</v>
      </c>
      <c r="G21" s="203">
        <f>F21-E21</f>
        <v>-541.99999999999955</v>
      </c>
      <c r="H21" s="168">
        <f>(F21/E21)*100</f>
        <v>87.898814441045801</v>
      </c>
    </row>
    <row r="22" spans="2:8" ht="21" customHeight="1">
      <c r="B22" s="88" t="s">
        <v>338</v>
      </c>
      <c r="C22" s="78"/>
      <c r="D22" s="95"/>
      <c r="E22" s="95"/>
      <c r="F22" s="95"/>
      <c r="G22" s="123"/>
      <c r="H22" s="123"/>
    </row>
    <row r="23" spans="2:8" ht="23.25" customHeight="1">
      <c r="B23" s="88" t="s">
        <v>134</v>
      </c>
      <c r="C23" s="78"/>
      <c r="D23" s="95"/>
      <c r="E23" s="95">
        <v>286.89999999999998</v>
      </c>
      <c r="F23" s="95">
        <v>264.10000000000002</v>
      </c>
      <c r="G23" s="203">
        <f>F23-E23</f>
        <v>-22.799999999999955</v>
      </c>
      <c r="H23" s="168">
        <f>(F23/E23)*100</f>
        <v>92.052980132450344</v>
      </c>
    </row>
    <row r="24" spans="2:8" ht="22.5" customHeight="1">
      <c r="B24" s="88" t="s">
        <v>339</v>
      </c>
      <c r="C24" s="78"/>
      <c r="D24" s="95"/>
      <c r="E24" s="95">
        <v>4192</v>
      </c>
      <c r="F24" s="95">
        <v>3672.8</v>
      </c>
      <c r="G24" s="203">
        <f>F24-E24</f>
        <v>-519.19999999999982</v>
      </c>
      <c r="H24" s="168">
        <f>(F24/E24)*100</f>
        <v>87.614503816793899</v>
      </c>
    </row>
    <row r="25" spans="2:8" ht="24.75" customHeight="1">
      <c r="B25" s="216" t="s">
        <v>83</v>
      </c>
      <c r="C25" s="217">
        <v>3139</v>
      </c>
      <c r="D25" s="218"/>
      <c r="E25" s="219">
        <f>SUM(E26:E29)</f>
        <v>323</v>
      </c>
      <c r="F25" s="219">
        <f>SUM(F26:F29)</f>
        <v>270.39999999999998</v>
      </c>
      <c r="G25" s="203">
        <f>F25-E25</f>
        <v>-52.600000000000023</v>
      </c>
      <c r="H25" s="168">
        <f>(F25/E25)*100</f>
        <v>83.715170278637757</v>
      </c>
    </row>
    <row r="26" spans="2:8" ht="21" customHeight="1">
      <c r="B26" s="216" t="s">
        <v>323</v>
      </c>
      <c r="C26" s="217"/>
      <c r="D26" s="218"/>
      <c r="E26" s="218"/>
      <c r="F26" s="218"/>
      <c r="G26" s="123"/>
      <c r="H26" s="123"/>
    </row>
    <row r="27" spans="2:8" s="8" customFormat="1" ht="25.5" customHeight="1">
      <c r="B27" s="216" t="s">
        <v>340</v>
      </c>
      <c r="C27" s="217"/>
      <c r="D27" s="218"/>
      <c r="E27" s="218">
        <v>48</v>
      </c>
      <c r="F27" s="218">
        <v>48</v>
      </c>
      <c r="G27" s="203">
        <f>F27-E27</f>
        <v>0</v>
      </c>
      <c r="H27" s="168">
        <f>(F27/E27)*100</f>
        <v>100</v>
      </c>
    </row>
    <row r="28" spans="2:8" ht="21" customHeight="1">
      <c r="B28" s="216" t="s">
        <v>341</v>
      </c>
      <c r="C28" s="217"/>
      <c r="D28" s="218"/>
      <c r="E28" s="218">
        <v>193</v>
      </c>
      <c r="F28" s="218">
        <v>140.4</v>
      </c>
      <c r="G28" s="203"/>
      <c r="H28" s="168">
        <f>(F28/E28)*100</f>
        <v>72.746113989637308</v>
      </c>
    </row>
    <row r="29" spans="2:8" s="8" customFormat="1" ht="26.25" customHeight="1">
      <c r="B29" s="216" t="s">
        <v>342</v>
      </c>
      <c r="C29" s="169"/>
      <c r="D29" s="218"/>
      <c r="E29" s="218">
        <v>82</v>
      </c>
      <c r="F29" s="218">
        <v>82</v>
      </c>
      <c r="G29" s="203">
        <f>F29-E29</f>
        <v>0</v>
      </c>
      <c r="H29" s="168">
        <f>(F29/E29)*100</f>
        <v>100</v>
      </c>
    </row>
    <row r="30" spans="2:8" ht="21" customHeight="1">
      <c r="B30" s="90" t="s">
        <v>44</v>
      </c>
      <c r="C30" s="89"/>
      <c r="D30" s="99"/>
      <c r="E30" s="99"/>
      <c r="F30" s="99"/>
      <c r="G30" s="123"/>
      <c r="H30" s="123"/>
    </row>
    <row r="31" spans="2:8" s="8" customFormat="1" ht="42" customHeight="1">
      <c r="B31" s="213" t="s">
        <v>91</v>
      </c>
      <c r="C31" s="210"/>
      <c r="D31" s="208"/>
      <c r="E31" s="208"/>
      <c r="F31" s="208"/>
      <c r="G31" s="124"/>
      <c r="H31" s="124"/>
    </row>
    <row r="32" spans="2:8" ht="21" customHeight="1">
      <c r="B32" s="211" t="s">
        <v>152</v>
      </c>
      <c r="C32" s="212">
        <v>3210</v>
      </c>
      <c r="D32" s="95"/>
      <c r="E32" s="95">
        <f>SUM(E33:E34)</f>
        <v>4939</v>
      </c>
      <c r="F32" s="95">
        <f>SUM(F33:F34)</f>
        <v>4939</v>
      </c>
      <c r="G32" s="203">
        <f>F32-E32</f>
        <v>0</v>
      </c>
      <c r="H32" s="168">
        <f>(F32/E32)*100</f>
        <v>100</v>
      </c>
    </row>
    <row r="33" spans="2:8" s="8" customFormat="1" ht="21" customHeight="1">
      <c r="B33" s="104" t="s">
        <v>343</v>
      </c>
      <c r="C33" s="212"/>
      <c r="D33" s="95"/>
      <c r="E33" s="95">
        <v>3867</v>
      </c>
      <c r="F33" s="95">
        <v>3867</v>
      </c>
      <c r="G33" s="203">
        <f>F33-E33</f>
        <v>0</v>
      </c>
      <c r="H33" s="168">
        <f>(F33/E33)*100</f>
        <v>100</v>
      </c>
    </row>
    <row r="34" spans="2:8" ht="21" customHeight="1">
      <c r="B34" s="104" t="s">
        <v>344</v>
      </c>
      <c r="C34" s="212"/>
      <c r="D34" s="95"/>
      <c r="E34" s="95">
        <v>1072</v>
      </c>
      <c r="F34" s="95">
        <v>1072</v>
      </c>
      <c r="G34" s="203">
        <f>F34-E34</f>
        <v>0</v>
      </c>
      <c r="H34" s="168">
        <f>(F34/E34)*100</f>
        <v>100</v>
      </c>
    </row>
    <row r="35" spans="2:8" ht="24.75" customHeight="1">
      <c r="B35" s="213" t="s">
        <v>92</v>
      </c>
      <c r="C35" s="210"/>
      <c r="D35" s="208"/>
      <c r="E35" s="208"/>
      <c r="F35" s="208"/>
      <c r="G35" s="123"/>
      <c r="H35" s="123"/>
    </row>
    <row r="36" spans="2:8" ht="29.25" customHeight="1">
      <c r="B36" s="214" t="s">
        <v>138</v>
      </c>
      <c r="C36" s="212"/>
      <c r="D36" s="208"/>
      <c r="E36" s="208"/>
      <c r="F36" s="208"/>
      <c r="G36" s="123"/>
      <c r="H36" s="123"/>
    </row>
    <row r="37" spans="2:8" ht="24.75" customHeight="1">
      <c r="B37" s="56" t="s">
        <v>154</v>
      </c>
      <c r="C37" s="212">
        <v>3265</v>
      </c>
      <c r="D37" s="208"/>
      <c r="E37" s="208"/>
      <c r="F37" s="208"/>
      <c r="G37" s="123"/>
      <c r="H37" s="123"/>
    </row>
    <row r="38" spans="2:8" ht="21" hidden="1" customHeight="1">
      <c r="B38" s="56"/>
      <c r="C38" s="212"/>
      <c r="D38" s="208"/>
      <c r="E38" s="208"/>
      <c r="F38" s="208"/>
      <c r="G38" s="123"/>
      <c r="H38" s="123"/>
    </row>
    <row r="39" spans="2:8" ht="41.25" customHeight="1">
      <c r="B39" s="104" t="s">
        <v>257</v>
      </c>
      <c r="C39" s="212">
        <v>3266</v>
      </c>
      <c r="D39" s="208"/>
      <c r="E39" s="208">
        <v>3867</v>
      </c>
      <c r="F39" s="208">
        <v>3867</v>
      </c>
      <c r="G39" s="203">
        <f>F39-E39</f>
        <v>0</v>
      </c>
      <c r="H39" s="168">
        <f>(F39/E39)*100</f>
        <v>100</v>
      </c>
    </row>
    <row r="40" spans="2:8" ht="26.25" customHeight="1">
      <c r="B40" s="252" t="s">
        <v>370</v>
      </c>
      <c r="C40" s="93"/>
      <c r="D40" s="93"/>
      <c r="E40" s="253">
        <v>258</v>
      </c>
      <c r="F40" s="253">
        <v>258</v>
      </c>
      <c r="G40" s="123"/>
      <c r="H40" s="123"/>
    </row>
    <row r="41" spans="2:8" ht="24.75" customHeight="1">
      <c r="B41" s="252" t="s">
        <v>371</v>
      </c>
      <c r="C41" s="93"/>
      <c r="D41" s="93"/>
      <c r="E41" s="253">
        <v>1782.8</v>
      </c>
      <c r="F41" s="253">
        <v>1782.8</v>
      </c>
      <c r="G41" s="123"/>
      <c r="H41" s="123"/>
    </row>
    <row r="42" spans="2:8" ht="21" customHeight="1">
      <c r="B42" s="252" t="s">
        <v>372</v>
      </c>
      <c r="C42" s="93"/>
      <c r="D42" s="93"/>
      <c r="E42" s="253">
        <v>97.4</v>
      </c>
      <c r="F42" s="253">
        <v>97.4</v>
      </c>
      <c r="G42" s="123"/>
      <c r="H42" s="123"/>
    </row>
    <row r="43" spans="2:8" s="8" customFormat="1" ht="27" customHeight="1">
      <c r="B43" s="252" t="s">
        <v>373</v>
      </c>
      <c r="C43" s="93"/>
      <c r="D43" s="93"/>
      <c r="E43" s="253">
        <v>292</v>
      </c>
      <c r="F43" s="253">
        <v>292</v>
      </c>
      <c r="G43" s="124"/>
      <c r="H43" s="124"/>
    </row>
    <row r="44" spans="2:8" s="8" customFormat="1" ht="27" customHeight="1">
      <c r="B44" s="252" t="s">
        <v>374</v>
      </c>
      <c r="C44" s="93"/>
      <c r="D44" s="93"/>
      <c r="E44" s="253">
        <v>595.5</v>
      </c>
      <c r="F44" s="253">
        <v>595.5</v>
      </c>
      <c r="G44" s="124"/>
      <c r="H44" s="124"/>
    </row>
    <row r="45" spans="2:8" s="8" customFormat="1" ht="27" customHeight="1">
      <c r="B45" s="252" t="s">
        <v>375</v>
      </c>
      <c r="C45" s="93"/>
      <c r="D45" s="93"/>
      <c r="E45" s="253">
        <v>283.3</v>
      </c>
      <c r="F45" s="253">
        <v>283.3</v>
      </c>
      <c r="G45" s="124"/>
      <c r="H45" s="124"/>
    </row>
    <row r="46" spans="2:8" s="8" customFormat="1" ht="27" customHeight="1">
      <c r="B46" s="252" t="s">
        <v>376</v>
      </c>
      <c r="C46" s="93"/>
      <c r="D46" s="93"/>
      <c r="E46" s="253">
        <v>167.3</v>
      </c>
      <c r="F46" s="253">
        <v>167.3</v>
      </c>
      <c r="G46" s="124"/>
      <c r="H46" s="124"/>
    </row>
    <row r="47" spans="2:8" s="8" customFormat="1" ht="27" customHeight="1">
      <c r="B47" s="252" t="s">
        <v>377</v>
      </c>
      <c r="C47" s="93"/>
      <c r="D47" s="93"/>
      <c r="E47" s="253">
        <v>30.4</v>
      </c>
      <c r="F47" s="253">
        <v>30.4</v>
      </c>
      <c r="G47" s="124"/>
      <c r="H47" s="124"/>
    </row>
    <row r="48" spans="2:8" s="8" customFormat="1" ht="27" customHeight="1">
      <c r="B48" s="252" t="s">
        <v>378</v>
      </c>
      <c r="C48" s="93"/>
      <c r="D48" s="93"/>
      <c r="E48" s="253">
        <v>59.6</v>
      </c>
      <c r="F48" s="253">
        <v>59.6</v>
      </c>
      <c r="G48" s="124"/>
      <c r="H48" s="124"/>
    </row>
    <row r="49" spans="2:8" s="8" customFormat="1" ht="27" customHeight="1">
      <c r="B49" s="252" t="s">
        <v>379</v>
      </c>
      <c r="C49" s="93"/>
      <c r="D49" s="93"/>
      <c r="E49" s="253">
        <v>16.2</v>
      </c>
      <c r="F49" s="253">
        <v>16.2</v>
      </c>
      <c r="G49" s="124"/>
      <c r="H49" s="124"/>
    </row>
    <row r="50" spans="2:8" s="8" customFormat="1" ht="27" customHeight="1">
      <c r="B50" s="252" t="s">
        <v>380</v>
      </c>
      <c r="C50" s="93"/>
      <c r="D50" s="93"/>
      <c r="E50" s="253">
        <v>3.2</v>
      </c>
      <c r="F50" s="253">
        <v>3.2</v>
      </c>
      <c r="G50" s="124"/>
      <c r="H50" s="124"/>
    </row>
    <row r="51" spans="2:8" ht="24.75" customHeight="1">
      <c r="B51" s="252" t="s">
        <v>381</v>
      </c>
      <c r="C51" s="93"/>
      <c r="D51" s="93"/>
      <c r="E51" s="253">
        <v>10.4</v>
      </c>
      <c r="F51" s="253">
        <v>10.4</v>
      </c>
      <c r="G51" s="123"/>
      <c r="H51" s="123"/>
    </row>
    <row r="52" spans="2:8" ht="21" customHeight="1">
      <c r="B52" s="252" t="s">
        <v>382</v>
      </c>
      <c r="C52" s="93"/>
      <c r="D52" s="93"/>
      <c r="E52" s="253">
        <v>67</v>
      </c>
      <c r="F52" s="253">
        <v>67</v>
      </c>
      <c r="G52" s="123"/>
      <c r="H52" s="123"/>
    </row>
    <row r="53" spans="2:8" s="8" customFormat="1" ht="19.5" customHeight="1">
      <c r="B53" s="252" t="s">
        <v>383</v>
      </c>
      <c r="C53" s="93"/>
      <c r="D53" s="93"/>
      <c r="E53" s="253">
        <v>79</v>
      </c>
      <c r="F53" s="253">
        <v>79</v>
      </c>
      <c r="G53" s="124"/>
      <c r="H53" s="124"/>
    </row>
    <row r="54" spans="2:8" ht="26.25" customHeight="1">
      <c r="B54" s="252" t="s">
        <v>384</v>
      </c>
      <c r="C54" s="93"/>
      <c r="D54" s="93"/>
      <c r="E54" s="253">
        <v>21</v>
      </c>
      <c r="F54" s="253">
        <v>21</v>
      </c>
      <c r="G54" s="123"/>
      <c r="H54" s="123"/>
    </row>
    <row r="55" spans="2:8">
      <c r="B55" s="252" t="s">
        <v>385</v>
      </c>
      <c r="C55" s="93"/>
      <c r="D55" s="93"/>
      <c r="E55" s="253">
        <v>27</v>
      </c>
      <c r="F55" s="253">
        <v>27</v>
      </c>
      <c r="G55" s="123"/>
      <c r="H55" s="123"/>
    </row>
    <row r="56" spans="2:8">
      <c r="B56" s="252" t="s">
        <v>386</v>
      </c>
      <c r="C56" s="93"/>
      <c r="D56" s="93"/>
      <c r="E56" s="253">
        <v>10</v>
      </c>
      <c r="F56" s="253">
        <v>10</v>
      </c>
      <c r="G56" s="123"/>
      <c r="H56" s="123"/>
    </row>
    <row r="57" spans="2:8">
      <c r="B57" s="252" t="s">
        <v>387</v>
      </c>
      <c r="C57" s="93"/>
      <c r="D57" s="93"/>
      <c r="E57" s="253">
        <v>14</v>
      </c>
      <c r="F57" s="253">
        <v>14</v>
      </c>
      <c r="G57" s="123"/>
      <c r="H57" s="123"/>
    </row>
    <row r="58" spans="2:8">
      <c r="B58" s="252" t="s">
        <v>388</v>
      </c>
      <c r="C58" s="93"/>
      <c r="D58" s="93"/>
      <c r="E58" s="253">
        <v>3.5</v>
      </c>
      <c r="F58" s="253">
        <v>3.5</v>
      </c>
      <c r="G58" s="123"/>
      <c r="H58" s="123"/>
    </row>
    <row r="59" spans="2:8">
      <c r="B59" s="252" t="s">
        <v>389</v>
      </c>
      <c r="C59" s="93"/>
      <c r="D59" s="93"/>
      <c r="E59" s="253">
        <v>32.4</v>
      </c>
      <c r="F59" s="253">
        <v>32.4</v>
      </c>
      <c r="G59" s="123"/>
      <c r="H59" s="123"/>
    </row>
    <row r="60" spans="2:8">
      <c r="B60" s="252" t="s">
        <v>390</v>
      </c>
      <c r="C60" s="93"/>
      <c r="D60" s="93"/>
      <c r="E60" s="253">
        <v>12</v>
      </c>
      <c r="F60" s="253">
        <v>12</v>
      </c>
      <c r="G60" s="123"/>
      <c r="H60" s="123"/>
    </row>
    <row r="61" spans="2:8">
      <c r="B61" s="252" t="s">
        <v>391</v>
      </c>
      <c r="C61" s="93"/>
      <c r="D61" s="93"/>
      <c r="E61" s="253">
        <v>5</v>
      </c>
      <c r="F61" s="253">
        <v>5</v>
      </c>
      <c r="G61" s="123"/>
      <c r="H61" s="123"/>
    </row>
    <row r="62" spans="2:8" ht="40.5">
      <c r="B62" s="104" t="s">
        <v>208</v>
      </c>
      <c r="C62" s="212">
        <v>3267</v>
      </c>
      <c r="D62" s="208"/>
      <c r="E62" s="208"/>
      <c r="F62" s="208"/>
      <c r="G62" s="123"/>
      <c r="H62" s="123"/>
    </row>
    <row r="63" spans="2:8" ht="20.25">
      <c r="B63" s="104"/>
      <c r="C63" s="212"/>
      <c r="D63" s="208"/>
      <c r="E63" s="208"/>
      <c r="F63" s="208"/>
      <c r="G63" s="123"/>
      <c r="H63" s="123"/>
    </row>
    <row r="64" spans="2:8" ht="40.5">
      <c r="B64" s="104" t="s">
        <v>155</v>
      </c>
      <c r="C64" s="212">
        <v>3268</v>
      </c>
      <c r="D64" s="208"/>
      <c r="E64" s="208"/>
      <c r="F64" s="208"/>
      <c r="G64" s="123"/>
      <c r="H64" s="123"/>
    </row>
    <row r="65" spans="2:8" ht="20.25">
      <c r="B65" s="104"/>
      <c r="C65" s="212"/>
      <c r="D65" s="208"/>
      <c r="E65" s="208"/>
      <c r="F65" s="208"/>
      <c r="G65" s="123"/>
      <c r="H65" s="123"/>
    </row>
    <row r="66" spans="2:8" ht="45" customHeight="1">
      <c r="B66" s="104" t="s">
        <v>156</v>
      </c>
      <c r="C66" s="212">
        <v>3269</v>
      </c>
      <c r="D66" s="208"/>
      <c r="E66" s="208"/>
      <c r="F66" s="208"/>
      <c r="G66" s="123"/>
      <c r="H66" s="123"/>
    </row>
    <row r="67" spans="2:8" ht="20.25">
      <c r="B67" s="104"/>
      <c r="C67" s="212"/>
      <c r="D67" s="208"/>
      <c r="E67" s="208"/>
      <c r="F67" s="208"/>
      <c r="G67" s="123"/>
      <c r="H67" s="123"/>
    </row>
    <row r="68" spans="2:8" ht="20.25">
      <c r="B68" s="104" t="s">
        <v>157</v>
      </c>
      <c r="C68" s="212">
        <v>3270</v>
      </c>
      <c r="D68" s="208"/>
      <c r="E68" s="97">
        <f>E69</f>
        <v>1072</v>
      </c>
      <c r="F68" s="97">
        <f>F69</f>
        <v>1072</v>
      </c>
      <c r="G68" s="203">
        <f>F68-E68</f>
        <v>0</v>
      </c>
      <c r="H68" s="168">
        <f>(F68/E68)*100</f>
        <v>100</v>
      </c>
    </row>
    <row r="69" spans="2:8" ht="20.25">
      <c r="B69" s="104" t="s">
        <v>345</v>
      </c>
      <c r="C69" s="212"/>
      <c r="D69" s="208"/>
      <c r="E69" s="208">
        <v>1072</v>
      </c>
      <c r="F69" s="208">
        <v>1072</v>
      </c>
      <c r="G69" s="203">
        <f>F69-E69</f>
        <v>0</v>
      </c>
      <c r="H69" s="168">
        <f>(F69/E69)*100</f>
        <v>100</v>
      </c>
    </row>
    <row r="70" spans="2:8" ht="20.25">
      <c r="B70" s="104" t="s">
        <v>83</v>
      </c>
      <c r="C70" s="212">
        <v>3280</v>
      </c>
      <c r="D70" s="95"/>
      <c r="E70" s="95"/>
      <c r="F70" s="95"/>
      <c r="G70" s="123"/>
      <c r="H70" s="123"/>
    </row>
    <row r="71" spans="2:8" ht="20.25">
      <c r="B71" s="104"/>
      <c r="C71" s="212"/>
      <c r="D71" s="95"/>
      <c r="E71" s="95"/>
      <c r="F71" s="95"/>
      <c r="G71" s="123"/>
      <c r="H71" s="123"/>
    </row>
    <row r="72" spans="2:8">
      <c r="B72" s="79" t="s">
        <v>46</v>
      </c>
      <c r="C72" s="212">
        <v>3300</v>
      </c>
      <c r="D72" s="99"/>
      <c r="E72" s="99"/>
      <c r="F72" s="99"/>
      <c r="G72" s="123"/>
      <c r="H72" s="123"/>
    </row>
    <row r="73" spans="2:8" ht="39">
      <c r="B73" s="213" t="s">
        <v>93</v>
      </c>
      <c r="C73" s="212"/>
      <c r="D73" s="95"/>
      <c r="E73" s="95"/>
      <c r="F73" s="95"/>
      <c r="G73" s="123"/>
      <c r="H73" s="123"/>
    </row>
    <row r="74" spans="2:8">
      <c r="B74" s="215" t="s">
        <v>152</v>
      </c>
      <c r="C74" s="212">
        <v>3340</v>
      </c>
      <c r="D74" s="95"/>
      <c r="E74" s="95"/>
      <c r="F74" s="95"/>
      <c r="G74" s="123"/>
      <c r="H74" s="123"/>
    </row>
    <row r="75" spans="2:8">
      <c r="B75" s="211"/>
      <c r="C75" s="212"/>
      <c r="D75" s="95"/>
      <c r="E75" s="95"/>
      <c r="F75" s="95"/>
      <c r="G75" s="123"/>
      <c r="H75" s="123"/>
    </row>
    <row r="76" spans="2:8" ht="19.5">
      <c r="B76" s="213" t="s">
        <v>95</v>
      </c>
      <c r="C76" s="212"/>
      <c r="D76" s="99"/>
      <c r="E76" s="99"/>
      <c r="F76" s="99"/>
      <c r="G76" s="123"/>
      <c r="H76" s="123"/>
    </row>
    <row r="77" spans="2:8">
      <c r="B77" s="215" t="s">
        <v>83</v>
      </c>
      <c r="C77" s="212">
        <v>3365</v>
      </c>
      <c r="D77" s="95"/>
      <c r="E77" s="95"/>
      <c r="F77" s="95"/>
      <c r="G77" s="123"/>
      <c r="H77" s="123"/>
    </row>
    <row r="78" spans="2:8">
      <c r="B78" s="211"/>
      <c r="C78" s="212"/>
      <c r="D78" s="95"/>
      <c r="E78" s="95"/>
      <c r="F78" s="95"/>
      <c r="G78" s="123"/>
      <c r="H78" s="123"/>
    </row>
    <row r="79" spans="2:8" ht="18" customHeight="1">
      <c r="B79" s="100"/>
      <c r="C79" s="101"/>
      <c r="D79" s="102"/>
      <c r="E79" s="102"/>
      <c r="F79" s="102"/>
    </row>
    <row r="80" spans="2:8" ht="39" customHeight="1">
      <c r="B80" s="74" t="s">
        <v>126</v>
      </c>
      <c r="C80" s="2"/>
      <c r="D80" s="337" t="s">
        <v>445</v>
      </c>
      <c r="E80" s="337"/>
      <c r="F80" s="336" t="s">
        <v>346</v>
      </c>
      <c r="G80" s="336"/>
    </row>
    <row r="81" spans="2:6">
      <c r="B81" s="4" t="s">
        <v>133</v>
      </c>
      <c r="C81" s="3"/>
      <c r="D81" s="338" t="s">
        <v>149</v>
      </c>
      <c r="E81" s="338"/>
      <c r="F81" s="87"/>
    </row>
  </sheetData>
  <mergeCells count="11">
    <mergeCell ref="B2:F2"/>
    <mergeCell ref="B4:B5"/>
    <mergeCell ref="C4:C5"/>
    <mergeCell ref="D4:D5"/>
    <mergeCell ref="E4:E5"/>
    <mergeCell ref="F4:F5"/>
    <mergeCell ref="G4:G5"/>
    <mergeCell ref="H4:H5"/>
    <mergeCell ref="F80:G80"/>
    <mergeCell ref="D80:E80"/>
    <mergeCell ref="D81:E81"/>
  </mergeCells>
  <phoneticPr fontId="3" type="noConversion"/>
  <pageMargins left="0.23622047244094491" right="0.15748031496062992" top="0.19685039370078741" bottom="0.19685039370078741" header="0.19685039370078741" footer="0.31496062992125984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G244"/>
  <sheetViews>
    <sheetView view="pageBreakPreview" zoomScale="60" zoomScaleNormal="100" workbookViewId="0">
      <selection activeCell="C23" sqref="C23"/>
    </sheetView>
  </sheetViews>
  <sheetFormatPr defaultRowHeight="18.75"/>
  <cols>
    <col min="1" max="1" width="60.28515625" style="1" customWidth="1"/>
    <col min="2" max="2" width="12" style="6" customWidth="1"/>
    <col min="3" max="3" width="16.140625" style="6" customWidth="1"/>
    <col min="4" max="4" width="16.7109375" style="6" customWidth="1"/>
    <col min="5" max="5" width="16.140625" style="6" customWidth="1"/>
    <col min="6" max="6" width="16" style="6" customWidth="1"/>
    <col min="7" max="7" width="16.42578125" style="1" customWidth="1"/>
    <col min="8" max="16384" width="9.140625" style="1"/>
  </cols>
  <sheetData>
    <row r="1" spans="1:7" ht="27.75" customHeight="1">
      <c r="A1" s="297" t="s">
        <v>217</v>
      </c>
      <c r="B1" s="297"/>
      <c r="C1" s="297"/>
      <c r="D1" s="297"/>
      <c r="E1" s="297"/>
      <c r="F1" s="297"/>
    </row>
    <row r="2" spans="1:7" ht="19.5" customHeight="1">
      <c r="A2" s="75"/>
      <c r="B2" s="76"/>
      <c r="C2" s="75"/>
      <c r="D2" s="75"/>
      <c r="E2" s="75"/>
      <c r="F2" s="76"/>
      <c r="G2" s="143" t="s">
        <v>148</v>
      </c>
    </row>
    <row r="3" spans="1:7" ht="64.5" customHeight="1">
      <c r="A3" s="139" t="s">
        <v>57</v>
      </c>
      <c r="B3" s="140" t="s">
        <v>16</v>
      </c>
      <c r="C3" s="140" t="s">
        <v>241</v>
      </c>
      <c r="D3" s="140" t="s">
        <v>243</v>
      </c>
      <c r="E3" s="140" t="s">
        <v>242</v>
      </c>
      <c r="F3" s="141" t="s">
        <v>248</v>
      </c>
      <c r="G3" s="142" t="s">
        <v>249</v>
      </c>
    </row>
    <row r="4" spans="1:7" ht="18" customHeight="1">
      <c r="A4" s="77">
        <v>1</v>
      </c>
      <c r="B4" s="78">
        <v>2</v>
      </c>
      <c r="C4" s="78">
        <v>3</v>
      </c>
      <c r="D4" s="78">
        <v>4</v>
      </c>
      <c r="E4" s="78">
        <v>5</v>
      </c>
      <c r="F4" s="78">
        <v>6</v>
      </c>
      <c r="G4" s="5">
        <v>7</v>
      </c>
    </row>
    <row r="5" spans="1:7" ht="37.5" customHeight="1">
      <c r="A5" s="79" t="s">
        <v>29</v>
      </c>
      <c r="B5" s="78"/>
      <c r="C5" s="95">
        <f>C6+C8+C10+C12+C14+C16+C18</f>
        <v>0</v>
      </c>
      <c r="D5" s="95">
        <f>D6+D8+D10+D12+D14+D16+D18</f>
        <v>4569.6000000000004</v>
      </c>
      <c r="E5" s="95">
        <f>E6+E8+E10+E12+E14+E16+E18</f>
        <v>4569.6000000000004</v>
      </c>
      <c r="F5" s="95">
        <f>E5-D5</f>
        <v>0</v>
      </c>
      <c r="G5" s="96">
        <f>(E5-D5)*100</f>
        <v>0</v>
      </c>
    </row>
    <row r="6" spans="1:7" ht="27.75" customHeight="1">
      <c r="A6" s="93" t="s">
        <v>0</v>
      </c>
      <c r="B6" s="91">
        <v>4010</v>
      </c>
      <c r="C6" s="97"/>
      <c r="D6" s="97"/>
      <c r="E6" s="97"/>
      <c r="F6" s="97">
        <f t="shared" ref="F6:F18" si="0">E6-D6</f>
        <v>0</v>
      </c>
      <c r="G6" s="98">
        <f t="shared" ref="G6:G19" si="1">(E6-D6)*100</f>
        <v>0</v>
      </c>
    </row>
    <row r="7" spans="1:7" ht="27" customHeight="1">
      <c r="A7" s="88"/>
      <c r="B7" s="78"/>
      <c r="C7" s="95"/>
      <c r="D7" s="95"/>
      <c r="E7" s="95"/>
      <c r="F7" s="95">
        <f t="shared" si="0"/>
        <v>0</v>
      </c>
      <c r="G7" s="96">
        <f t="shared" si="1"/>
        <v>0</v>
      </c>
    </row>
    <row r="8" spans="1:7" ht="27.75" customHeight="1">
      <c r="A8" s="93" t="s">
        <v>1</v>
      </c>
      <c r="B8" s="91">
        <v>4020</v>
      </c>
      <c r="C8" s="97"/>
      <c r="D8" s="97">
        <v>3497.6</v>
      </c>
      <c r="E8" s="97">
        <v>3497.6</v>
      </c>
      <c r="F8" s="97">
        <f t="shared" si="0"/>
        <v>0</v>
      </c>
      <c r="G8" s="98">
        <f t="shared" si="1"/>
        <v>0</v>
      </c>
    </row>
    <row r="9" spans="1:7" ht="27" customHeight="1">
      <c r="A9" s="88"/>
      <c r="B9" s="78"/>
      <c r="C9" s="95"/>
      <c r="D9" s="95"/>
      <c r="E9" s="95"/>
      <c r="F9" s="95">
        <f t="shared" si="0"/>
        <v>0</v>
      </c>
      <c r="G9" s="96">
        <f t="shared" si="1"/>
        <v>0</v>
      </c>
    </row>
    <row r="10" spans="1:7" s="8" customFormat="1" ht="38.25" customHeight="1">
      <c r="A10" s="92" t="s">
        <v>20</v>
      </c>
      <c r="B10" s="94">
        <v>4030</v>
      </c>
      <c r="C10" s="97"/>
      <c r="D10" s="97"/>
      <c r="E10" s="97"/>
      <c r="F10" s="97">
        <f t="shared" si="0"/>
        <v>0</v>
      </c>
      <c r="G10" s="98">
        <f t="shared" si="1"/>
        <v>0</v>
      </c>
    </row>
    <row r="11" spans="1:7" ht="27" customHeight="1">
      <c r="A11" s="88"/>
      <c r="B11" s="78"/>
      <c r="C11" s="95"/>
      <c r="D11" s="95"/>
      <c r="E11" s="95"/>
      <c r="F11" s="95">
        <f t="shared" si="0"/>
        <v>0</v>
      </c>
      <c r="G11" s="96">
        <f t="shared" si="1"/>
        <v>0</v>
      </c>
    </row>
    <row r="12" spans="1:7" ht="27.75" customHeight="1">
      <c r="A12" s="93" t="s">
        <v>2</v>
      </c>
      <c r="B12" s="91">
        <v>4040</v>
      </c>
      <c r="C12" s="97"/>
      <c r="D12" s="97"/>
      <c r="E12" s="97"/>
      <c r="F12" s="97">
        <f t="shared" si="0"/>
        <v>0</v>
      </c>
      <c r="G12" s="98">
        <f t="shared" si="1"/>
        <v>0</v>
      </c>
    </row>
    <row r="13" spans="1:7" ht="27" customHeight="1">
      <c r="A13" s="88"/>
      <c r="B13" s="78"/>
      <c r="C13" s="95"/>
      <c r="D13" s="95"/>
      <c r="E13" s="95"/>
      <c r="F13" s="95">
        <f t="shared" si="0"/>
        <v>0</v>
      </c>
      <c r="G13" s="96">
        <f t="shared" si="1"/>
        <v>0</v>
      </c>
    </row>
    <row r="14" spans="1:7" s="8" customFormat="1" ht="40.5" customHeight="1">
      <c r="A14" s="92" t="s">
        <v>25</v>
      </c>
      <c r="B14" s="94">
        <v>4050</v>
      </c>
      <c r="C14" s="95"/>
      <c r="D14" s="95"/>
      <c r="E14" s="95"/>
      <c r="F14" s="97">
        <f t="shared" si="0"/>
        <v>0</v>
      </c>
      <c r="G14" s="98">
        <f t="shared" si="1"/>
        <v>0</v>
      </c>
    </row>
    <row r="15" spans="1:7" ht="27" customHeight="1">
      <c r="A15" s="88"/>
      <c r="B15" s="78"/>
      <c r="C15" s="95"/>
      <c r="D15" s="95"/>
      <c r="E15" s="95"/>
      <c r="F15" s="95">
        <f t="shared" si="0"/>
        <v>0</v>
      </c>
      <c r="G15" s="96">
        <f t="shared" si="1"/>
        <v>0</v>
      </c>
    </row>
    <row r="16" spans="1:7" ht="27.75" customHeight="1">
      <c r="A16" s="93" t="s">
        <v>96</v>
      </c>
      <c r="B16" s="91">
        <v>4060</v>
      </c>
      <c r="C16" s="97"/>
      <c r="D16" s="97">
        <v>1072</v>
      </c>
      <c r="E16" s="97">
        <v>1072</v>
      </c>
      <c r="F16" s="97">
        <f t="shared" si="0"/>
        <v>0</v>
      </c>
      <c r="G16" s="98">
        <f t="shared" si="1"/>
        <v>0</v>
      </c>
    </row>
    <row r="17" spans="1:7" ht="27" customHeight="1">
      <c r="A17" s="88"/>
      <c r="B17" s="78"/>
      <c r="C17" s="95"/>
      <c r="D17" s="95"/>
      <c r="E17" s="95"/>
      <c r="F17" s="95">
        <f t="shared" si="0"/>
        <v>0</v>
      </c>
      <c r="G17" s="96">
        <f t="shared" si="1"/>
        <v>0</v>
      </c>
    </row>
    <row r="18" spans="1:7" ht="27.75" customHeight="1">
      <c r="A18" s="93" t="s">
        <v>63</v>
      </c>
      <c r="B18" s="91">
        <v>4070</v>
      </c>
      <c r="C18" s="97"/>
      <c r="D18" s="97"/>
      <c r="E18" s="97"/>
      <c r="F18" s="97">
        <f t="shared" si="0"/>
        <v>0</v>
      </c>
      <c r="G18" s="98">
        <f t="shared" si="1"/>
        <v>0</v>
      </c>
    </row>
    <row r="19" spans="1:7" ht="27" customHeight="1">
      <c r="A19" s="88"/>
      <c r="B19" s="78"/>
      <c r="C19" s="95"/>
      <c r="D19" s="95"/>
      <c r="E19" s="95"/>
      <c r="F19" s="95"/>
      <c r="G19" s="96">
        <f t="shared" si="1"/>
        <v>0</v>
      </c>
    </row>
    <row r="20" spans="1:7" ht="27" customHeight="1">
      <c r="A20" s="87"/>
      <c r="B20" s="158"/>
      <c r="C20" s="102"/>
      <c r="D20" s="102"/>
      <c r="E20" s="102"/>
      <c r="F20" s="102"/>
      <c r="G20" s="159"/>
    </row>
    <row r="21" spans="1:7" ht="26.25" customHeight="1">
      <c r="A21" s="74" t="s">
        <v>184</v>
      </c>
      <c r="B21" s="2"/>
      <c r="C21" s="337" t="s">
        <v>35</v>
      </c>
      <c r="D21" s="337"/>
      <c r="E21" s="86"/>
      <c r="F21" s="336" t="s">
        <v>346</v>
      </c>
      <c r="G21" s="341"/>
    </row>
    <row r="22" spans="1:7">
      <c r="A22" s="4" t="s">
        <v>133</v>
      </c>
      <c r="B22" s="3"/>
      <c r="C22" s="338" t="s">
        <v>149</v>
      </c>
      <c r="D22" s="338"/>
      <c r="E22" s="87"/>
      <c r="F22" s="342" t="s">
        <v>38</v>
      </c>
      <c r="G22" s="342"/>
    </row>
    <row r="23" spans="1:7">
      <c r="A23" s="80"/>
      <c r="B23" s="4"/>
      <c r="C23" s="81"/>
      <c r="D23" s="82"/>
      <c r="E23" s="82"/>
      <c r="F23" s="82"/>
    </row>
    <row r="24" spans="1:7">
      <c r="A24" s="80"/>
      <c r="B24" s="4"/>
      <c r="C24" s="81"/>
      <c r="D24" s="82"/>
      <c r="E24" s="82"/>
      <c r="F24" s="82"/>
    </row>
    <row r="25" spans="1:7">
      <c r="A25" s="80"/>
      <c r="B25" s="4"/>
      <c r="C25" s="81"/>
      <c r="D25" s="82"/>
      <c r="E25" s="82"/>
      <c r="F25" s="82"/>
    </row>
    <row r="26" spans="1:7">
      <c r="A26" s="80"/>
      <c r="B26" s="4"/>
      <c r="C26" s="81"/>
      <c r="D26" s="82"/>
      <c r="E26" s="82"/>
      <c r="F26" s="82"/>
    </row>
    <row r="27" spans="1:7">
      <c r="A27" s="80"/>
      <c r="B27" s="4"/>
      <c r="C27" s="81"/>
      <c r="D27" s="82"/>
      <c r="E27" s="82"/>
      <c r="F27" s="82"/>
    </row>
    <row r="28" spans="1:7">
      <c r="A28" s="80"/>
      <c r="B28" s="4"/>
      <c r="C28" s="81"/>
      <c r="D28" s="82"/>
      <c r="E28" s="82"/>
      <c r="F28" s="82"/>
    </row>
    <row r="29" spans="1:7">
      <c r="A29" s="80"/>
      <c r="B29" s="4"/>
      <c r="C29" s="81"/>
      <c r="D29" s="82"/>
      <c r="E29" s="82"/>
      <c r="F29" s="82"/>
    </row>
    <row r="30" spans="1:7">
      <c r="A30" s="80"/>
      <c r="B30" s="4"/>
      <c r="C30" s="81"/>
      <c r="D30" s="82"/>
      <c r="E30" s="82"/>
      <c r="F30" s="82"/>
    </row>
    <row r="31" spans="1:7">
      <c r="A31" s="80"/>
      <c r="B31" s="4"/>
      <c r="C31" s="81"/>
      <c r="D31" s="82"/>
      <c r="E31" s="82"/>
      <c r="F31" s="82"/>
    </row>
    <row r="32" spans="1:7">
      <c r="A32" s="80"/>
      <c r="B32" s="4"/>
      <c r="C32" s="81"/>
      <c r="D32" s="82"/>
      <c r="E32" s="82"/>
      <c r="F32" s="82"/>
    </row>
    <row r="33" spans="1:6">
      <c r="A33" s="80"/>
      <c r="B33" s="4"/>
      <c r="C33" s="81"/>
      <c r="D33" s="82"/>
      <c r="E33" s="82"/>
      <c r="F33" s="82"/>
    </row>
    <row r="34" spans="1:6">
      <c r="A34" s="80"/>
      <c r="B34" s="4"/>
      <c r="C34" s="81"/>
      <c r="D34" s="82"/>
      <c r="E34" s="82"/>
      <c r="F34" s="82"/>
    </row>
    <row r="35" spans="1:6">
      <c r="A35" s="80"/>
      <c r="B35" s="4"/>
      <c r="C35" s="81"/>
      <c r="D35" s="82"/>
      <c r="E35" s="82"/>
      <c r="F35" s="82"/>
    </row>
    <row r="36" spans="1:6">
      <c r="A36" s="80"/>
      <c r="B36" s="4"/>
      <c r="C36" s="81"/>
      <c r="D36" s="82"/>
      <c r="E36" s="82"/>
      <c r="F36" s="82"/>
    </row>
    <row r="37" spans="1:6">
      <c r="A37" s="80"/>
      <c r="B37" s="4"/>
      <c r="C37" s="81"/>
      <c r="D37" s="82"/>
      <c r="E37" s="82"/>
      <c r="F37" s="82"/>
    </row>
    <row r="38" spans="1:6">
      <c r="A38" s="80"/>
      <c r="B38" s="4"/>
      <c r="C38" s="81"/>
      <c r="D38" s="82"/>
      <c r="E38" s="82"/>
      <c r="F38" s="82"/>
    </row>
    <row r="39" spans="1:6">
      <c r="A39" s="80"/>
      <c r="B39" s="4"/>
      <c r="C39" s="81"/>
      <c r="D39" s="82"/>
      <c r="E39" s="82"/>
      <c r="F39" s="82"/>
    </row>
    <row r="40" spans="1:6">
      <c r="A40" s="80"/>
      <c r="B40" s="4"/>
      <c r="C40" s="81"/>
      <c r="D40" s="82"/>
      <c r="E40" s="82"/>
      <c r="F40" s="82"/>
    </row>
    <row r="41" spans="1:6">
      <c r="A41" s="80"/>
      <c r="B41" s="4"/>
      <c r="C41" s="81"/>
      <c r="D41" s="82"/>
      <c r="E41" s="82"/>
      <c r="F41" s="82"/>
    </row>
    <row r="42" spans="1:6">
      <c r="A42" s="80"/>
      <c r="B42" s="4"/>
      <c r="C42" s="81"/>
      <c r="D42" s="82"/>
      <c r="E42" s="82"/>
      <c r="F42" s="82"/>
    </row>
    <row r="43" spans="1:6">
      <c r="A43" s="80"/>
      <c r="B43" s="4"/>
      <c r="C43" s="81"/>
      <c r="D43" s="82"/>
      <c r="E43" s="82"/>
      <c r="F43" s="82"/>
    </row>
    <row r="44" spans="1:6">
      <c r="A44" s="80"/>
      <c r="B44" s="4"/>
      <c r="C44" s="81"/>
      <c r="D44" s="82"/>
      <c r="E44" s="82"/>
      <c r="F44" s="82"/>
    </row>
    <row r="45" spans="1:6">
      <c r="A45" s="80"/>
      <c r="B45" s="4"/>
      <c r="C45" s="81"/>
      <c r="D45" s="82"/>
      <c r="E45" s="82"/>
      <c r="F45" s="82"/>
    </row>
    <row r="46" spans="1:6">
      <c r="A46" s="80"/>
      <c r="B46" s="4"/>
      <c r="C46" s="81"/>
      <c r="D46" s="82"/>
      <c r="E46" s="82"/>
      <c r="F46" s="82"/>
    </row>
    <row r="47" spans="1:6">
      <c r="A47" s="80"/>
      <c r="B47" s="4"/>
      <c r="C47" s="81"/>
      <c r="D47" s="82"/>
      <c r="E47" s="82"/>
      <c r="F47" s="82"/>
    </row>
    <row r="48" spans="1:6">
      <c r="A48" s="80"/>
      <c r="B48" s="4"/>
      <c r="C48" s="81"/>
      <c r="D48" s="82"/>
      <c r="E48" s="82"/>
      <c r="F48" s="82"/>
    </row>
    <row r="49" spans="1:6">
      <c r="A49" s="80"/>
      <c r="B49" s="4"/>
      <c r="C49" s="81"/>
      <c r="D49" s="82"/>
      <c r="E49" s="82"/>
      <c r="F49" s="82"/>
    </row>
    <row r="50" spans="1:6">
      <c r="A50" s="80"/>
      <c r="B50" s="4"/>
      <c r="C50" s="81"/>
      <c r="D50" s="82"/>
      <c r="E50" s="82"/>
      <c r="F50" s="82"/>
    </row>
    <row r="51" spans="1:6">
      <c r="A51" s="80"/>
      <c r="B51" s="4"/>
      <c r="C51" s="81"/>
      <c r="D51" s="82"/>
      <c r="E51" s="82"/>
      <c r="F51" s="82"/>
    </row>
    <row r="52" spans="1:6">
      <c r="A52" s="80"/>
      <c r="B52" s="4"/>
      <c r="C52" s="81"/>
      <c r="D52" s="82"/>
      <c r="E52" s="82"/>
      <c r="F52" s="82"/>
    </row>
    <row r="53" spans="1:6">
      <c r="A53" s="80"/>
      <c r="B53" s="4"/>
      <c r="C53" s="81"/>
      <c r="D53" s="82"/>
      <c r="E53" s="82"/>
      <c r="F53" s="82"/>
    </row>
    <row r="54" spans="1:6">
      <c r="A54" s="80"/>
      <c r="C54" s="7"/>
      <c r="D54" s="83"/>
      <c r="E54" s="83"/>
      <c r="F54" s="83"/>
    </row>
    <row r="55" spans="1:6">
      <c r="A55" s="84"/>
      <c r="C55" s="7"/>
      <c r="D55" s="83"/>
      <c r="E55" s="83"/>
      <c r="F55" s="83"/>
    </row>
    <row r="56" spans="1:6">
      <c r="A56" s="84"/>
      <c r="C56" s="7"/>
      <c r="D56" s="83"/>
      <c r="E56" s="83"/>
      <c r="F56" s="83"/>
    </row>
    <row r="57" spans="1:6">
      <c r="A57" s="84"/>
      <c r="C57" s="7"/>
      <c r="D57" s="83"/>
      <c r="E57" s="83"/>
      <c r="F57" s="83"/>
    </row>
    <row r="58" spans="1:6">
      <c r="A58" s="84"/>
      <c r="C58" s="7"/>
      <c r="D58" s="83"/>
      <c r="E58" s="83"/>
      <c r="F58" s="83"/>
    </row>
    <row r="59" spans="1:6">
      <c r="A59" s="84"/>
      <c r="C59" s="7"/>
      <c r="D59" s="83"/>
      <c r="E59" s="83"/>
      <c r="F59" s="83"/>
    </row>
    <row r="60" spans="1:6">
      <c r="A60" s="84"/>
      <c r="C60" s="7"/>
      <c r="D60" s="83"/>
      <c r="E60" s="83"/>
      <c r="F60" s="83"/>
    </row>
    <row r="61" spans="1:6">
      <c r="A61" s="84"/>
      <c r="C61" s="7"/>
      <c r="D61" s="83"/>
      <c r="E61" s="83"/>
      <c r="F61" s="83"/>
    </row>
    <row r="62" spans="1:6">
      <c r="A62" s="84"/>
      <c r="C62" s="7"/>
      <c r="D62" s="83"/>
      <c r="E62" s="83"/>
      <c r="F62" s="83"/>
    </row>
    <row r="63" spans="1:6">
      <c r="A63" s="84"/>
      <c r="C63" s="7"/>
      <c r="D63" s="83"/>
      <c r="E63" s="83"/>
      <c r="F63" s="83"/>
    </row>
    <row r="64" spans="1:6">
      <c r="A64" s="84"/>
      <c r="C64" s="7"/>
      <c r="D64" s="83"/>
      <c r="E64" s="83"/>
      <c r="F64" s="83"/>
    </row>
    <row r="65" spans="1:6">
      <c r="A65" s="84"/>
      <c r="C65" s="7"/>
      <c r="D65" s="83"/>
      <c r="E65" s="83"/>
      <c r="F65" s="83"/>
    </row>
    <row r="66" spans="1:6">
      <c r="A66" s="84"/>
      <c r="C66" s="7"/>
      <c r="D66" s="83"/>
      <c r="E66" s="83"/>
      <c r="F66" s="83"/>
    </row>
    <row r="67" spans="1:6">
      <c r="A67" s="84"/>
      <c r="C67" s="7"/>
      <c r="D67" s="83"/>
      <c r="E67" s="83"/>
      <c r="F67" s="83"/>
    </row>
    <row r="68" spans="1:6">
      <c r="A68" s="84"/>
      <c r="C68" s="7"/>
      <c r="D68" s="83"/>
      <c r="E68" s="83"/>
      <c r="F68" s="83"/>
    </row>
    <row r="69" spans="1:6">
      <c r="A69" s="84"/>
      <c r="C69" s="7"/>
      <c r="D69" s="83"/>
      <c r="E69" s="83"/>
      <c r="F69" s="83"/>
    </row>
    <row r="70" spans="1:6">
      <c r="A70" s="84"/>
      <c r="C70" s="7"/>
      <c r="D70" s="83"/>
      <c r="E70" s="83"/>
      <c r="F70" s="83"/>
    </row>
    <row r="71" spans="1:6">
      <c r="A71" s="84"/>
      <c r="C71" s="7"/>
      <c r="D71" s="83"/>
      <c r="E71" s="83"/>
      <c r="F71" s="83"/>
    </row>
    <row r="72" spans="1:6">
      <c r="A72" s="84"/>
      <c r="C72" s="7"/>
      <c r="D72" s="83"/>
      <c r="E72" s="83"/>
      <c r="F72" s="83"/>
    </row>
    <row r="73" spans="1:6">
      <c r="A73" s="84"/>
      <c r="C73" s="7"/>
      <c r="D73" s="83"/>
      <c r="E73" s="83"/>
      <c r="F73" s="83"/>
    </row>
    <row r="74" spans="1:6">
      <c r="A74" s="84"/>
      <c r="C74" s="7"/>
      <c r="D74" s="83"/>
      <c r="E74" s="83"/>
      <c r="F74" s="83"/>
    </row>
    <row r="75" spans="1:6">
      <c r="A75" s="84"/>
      <c r="C75" s="7"/>
      <c r="D75" s="83"/>
      <c r="E75" s="83"/>
      <c r="F75" s="83"/>
    </row>
    <row r="76" spans="1:6">
      <c r="A76" s="84"/>
      <c r="C76" s="7"/>
      <c r="D76" s="83"/>
      <c r="E76" s="83"/>
      <c r="F76" s="83"/>
    </row>
    <row r="77" spans="1:6">
      <c r="A77" s="84"/>
    </row>
    <row r="78" spans="1:6">
      <c r="A78" s="85"/>
    </row>
    <row r="79" spans="1:6">
      <c r="A79" s="85"/>
    </row>
    <row r="80" spans="1:6">
      <c r="A80" s="85"/>
    </row>
    <row r="81" spans="1:1">
      <c r="A81" s="85"/>
    </row>
    <row r="82" spans="1:1">
      <c r="A82" s="85"/>
    </row>
    <row r="83" spans="1:1">
      <c r="A83" s="85"/>
    </row>
    <row r="84" spans="1:1">
      <c r="A84" s="85"/>
    </row>
    <row r="85" spans="1:1">
      <c r="A85" s="85"/>
    </row>
    <row r="86" spans="1:1">
      <c r="A86" s="85"/>
    </row>
    <row r="87" spans="1:1">
      <c r="A87" s="85"/>
    </row>
    <row r="88" spans="1:1">
      <c r="A88" s="85"/>
    </row>
    <row r="89" spans="1:1">
      <c r="A89" s="85"/>
    </row>
    <row r="90" spans="1:1">
      <c r="A90" s="85"/>
    </row>
    <row r="91" spans="1:1">
      <c r="A91" s="85"/>
    </row>
    <row r="92" spans="1:1">
      <c r="A92" s="85"/>
    </row>
    <row r="93" spans="1:1">
      <c r="A93" s="85"/>
    </row>
    <row r="94" spans="1:1">
      <c r="A94" s="85"/>
    </row>
    <row r="95" spans="1:1">
      <c r="A95" s="85"/>
    </row>
    <row r="96" spans="1:1">
      <c r="A96" s="85"/>
    </row>
    <row r="97" spans="1:1">
      <c r="A97" s="85"/>
    </row>
    <row r="98" spans="1:1">
      <c r="A98" s="85"/>
    </row>
    <row r="99" spans="1:1">
      <c r="A99" s="85"/>
    </row>
    <row r="100" spans="1:1">
      <c r="A100" s="85"/>
    </row>
    <row r="101" spans="1:1">
      <c r="A101" s="85"/>
    </row>
    <row r="102" spans="1:1">
      <c r="A102" s="85"/>
    </row>
    <row r="103" spans="1:1">
      <c r="A103" s="85"/>
    </row>
    <row r="104" spans="1:1">
      <c r="A104" s="85"/>
    </row>
    <row r="105" spans="1:1">
      <c r="A105" s="85"/>
    </row>
    <row r="106" spans="1:1">
      <c r="A106" s="85"/>
    </row>
    <row r="107" spans="1:1">
      <c r="A107" s="85"/>
    </row>
    <row r="108" spans="1:1">
      <c r="A108" s="85"/>
    </row>
    <row r="109" spans="1:1">
      <c r="A109" s="85"/>
    </row>
    <row r="110" spans="1:1">
      <c r="A110" s="85"/>
    </row>
    <row r="111" spans="1:1">
      <c r="A111" s="85"/>
    </row>
    <row r="112" spans="1:1">
      <c r="A112" s="85"/>
    </row>
    <row r="113" spans="1:1">
      <c r="A113" s="85"/>
    </row>
    <row r="114" spans="1:1">
      <c r="A114" s="85"/>
    </row>
    <row r="115" spans="1:1">
      <c r="A115" s="85"/>
    </row>
    <row r="116" spans="1:1">
      <c r="A116" s="85"/>
    </row>
    <row r="117" spans="1:1">
      <c r="A117" s="85"/>
    </row>
    <row r="118" spans="1:1">
      <c r="A118" s="85"/>
    </row>
    <row r="119" spans="1:1">
      <c r="A119" s="85"/>
    </row>
    <row r="120" spans="1:1">
      <c r="A120" s="85"/>
    </row>
    <row r="121" spans="1:1">
      <c r="A121" s="85"/>
    </row>
    <row r="122" spans="1:1">
      <c r="A122" s="85"/>
    </row>
    <row r="123" spans="1:1">
      <c r="A123" s="85"/>
    </row>
    <row r="124" spans="1:1">
      <c r="A124" s="85"/>
    </row>
    <row r="125" spans="1:1">
      <c r="A125" s="85"/>
    </row>
    <row r="126" spans="1:1">
      <c r="A126" s="85"/>
    </row>
    <row r="127" spans="1:1">
      <c r="A127" s="85"/>
    </row>
    <row r="128" spans="1:1">
      <c r="A128" s="85"/>
    </row>
    <row r="129" spans="1:1">
      <c r="A129" s="85"/>
    </row>
    <row r="130" spans="1:1">
      <c r="A130" s="85"/>
    </row>
    <row r="131" spans="1:1">
      <c r="A131" s="85"/>
    </row>
    <row r="132" spans="1:1">
      <c r="A132" s="85"/>
    </row>
    <row r="133" spans="1:1">
      <c r="A133" s="85"/>
    </row>
    <row r="134" spans="1:1">
      <c r="A134" s="85"/>
    </row>
    <row r="135" spans="1:1">
      <c r="A135" s="85"/>
    </row>
    <row r="136" spans="1:1">
      <c r="A136" s="85"/>
    </row>
    <row r="137" spans="1:1">
      <c r="A137" s="85"/>
    </row>
    <row r="138" spans="1:1">
      <c r="A138" s="85"/>
    </row>
    <row r="139" spans="1:1">
      <c r="A139" s="85"/>
    </row>
    <row r="140" spans="1:1">
      <c r="A140" s="85"/>
    </row>
    <row r="141" spans="1:1">
      <c r="A141" s="85"/>
    </row>
    <row r="142" spans="1:1">
      <c r="A142" s="85"/>
    </row>
    <row r="143" spans="1:1">
      <c r="A143" s="85"/>
    </row>
    <row r="144" spans="1:1">
      <c r="A144" s="85"/>
    </row>
    <row r="145" spans="1:1">
      <c r="A145" s="85"/>
    </row>
    <row r="146" spans="1:1">
      <c r="A146" s="85"/>
    </row>
    <row r="147" spans="1:1">
      <c r="A147" s="85"/>
    </row>
    <row r="148" spans="1:1">
      <c r="A148" s="85"/>
    </row>
    <row r="149" spans="1:1">
      <c r="A149" s="85"/>
    </row>
    <row r="150" spans="1:1">
      <c r="A150" s="85"/>
    </row>
    <row r="151" spans="1:1">
      <c r="A151" s="85"/>
    </row>
    <row r="152" spans="1:1">
      <c r="A152" s="85"/>
    </row>
    <row r="153" spans="1:1">
      <c r="A153" s="85"/>
    </row>
    <row r="154" spans="1:1">
      <c r="A154" s="85"/>
    </row>
    <row r="155" spans="1:1">
      <c r="A155" s="85"/>
    </row>
    <row r="156" spans="1:1">
      <c r="A156" s="85"/>
    </row>
    <row r="157" spans="1:1">
      <c r="A157" s="85"/>
    </row>
    <row r="158" spans="1:1">
      <c r="A158" s="85"/>
    </row>
    <row r="159" spans="1:1">
      <c r="A159" s="85"/>
    </row>
    <row r="160" spans="1:1">
      <c r="A160" s="85"/>
    </row>
    <row r="161" spans="1:1">
      <c r="A161" s="85"/>
    </row>
    <row r="162" spans="1:1">
      <c r="A162" s="85"/>
    </row>
    <row r="163" spans="1:1">
      <c r="A163" s="85"/>
    </row>
    <row r="164" spans="1:1">
      <c r="A164" s="85"/>
    </row>
    <row r="165" spans="1:1">
      <c r="A165" s="85"/>
    </row>
    <row r="166" spans="1:1">
      <c r="A166" s="85"/>
    </row>
    <row r="167" spans="1:1">
      <c r="A167" s="85"/>
    </row>
    <row r="168" spans="1:1">
      <c r="A168" s="85"/>
    </row>
    <row r="169" spans="1:1">
      <c r="A169" s="85"/>
    </row>
    <row r="170" spans="1:1">
      <c r="A170" s="85"/>
    </row>
    <row r="171" spans="1:1">
      <c r="A171" s="85"/>
    </row>
    <row r="172" spans="1:1">
      <c r="A172" s="85"/>
    </row>
    <row r="173" spans="1:1">
      <c r="A173" s="85"/>
    </row>
    <row r="174" spans="1:1">
      <c r="A174" s="85"/>
    </row>
    <row r="175" spans="1:1">
      <c r="A175" s="85"/>
    </row>
    <row r="176" spans="1:1">
      <c r="A176" s="85"/>
    </row>
    <row r="177" spans="1:1">
      <c r="A177" s="85"/>
    </row>
    <row r="178" spans="1:1">
      <c r="A178" s="85"/>
    </row>
    <row r="179" spans="1:1">
      <c r="A179" s="85"/>
    </row>
    <row r="180" spans="1:1">
      <c r="A180" s="85"/>
    </row>
    <row r="181" spans="1:1">
      <c r="A181" s="85"/>
    </row>
    <row r="182" spans="1:1">
      <c r="A182" s="85"/>
    </row>
    <row r="183" spans="1:1">
      <c r="A183" s="85"/>
    </row>
    <row r="184" spans="1:1">
      <c r="A184" s="85"/>
    </row>
    <row r="185" spans="1:1">
      <c r="A185" s="85"/>
    </row>
    <row r="186" spans="1:1">
      <c r="A186" s="85"/>
    </row>
    <row r="187" spans="1:1">
      <c r="A187" s="85"/>
    </row>
    <row r="188" spans="1:1">
      <c r="A188" s="85"/>
    </row>
    <row r="189" spans="1:1">
      <c r="A189" s="85"/>
    </row>
    <row r="190" spans="1:1">
      <c r="A190" s="85"/>
    </row>
    <row r="191" spans="1:1">
      <c r="A191" s="85"/>
    </row>
    <row r="192" spans="1:1">
      <c r="A192" s="85"/>
    </row>
    <row r="193" spans="1:1">
      <c r="A193" s="85"/>
    </row>
    <row r="194" spans="1:1">
      <c r="A194" s="85"/>
    </row>
    <row r="195" spans="1:1">
      <c r="A195" s="85"/>
    </row>
    <row r="196" spans="1:1">
      <c r="A196" s="85"/>
    </row>
    <row r="197" spans="1:1">
      <c r="A197" s="85"/>
    </row>
    <row r="198" spans="1:1">
      <c r="A198" s="85"/>
    </row>
    <row r="199" spans="1:1">
      <c r="A199" s="85"/>
    </row>
    <row r="200" spans="1:1">
      <c r="A200" s="85"/>
    </row>
    <row r="201" spans="1:1">
      <c r="A201" s="85"/>
    </row>
    <row r="202" spans="1:1">
      <c r="A202" s="85"/>
    </row>
    <row r="203" spans="1:1">
      <c r="A203" s="85"/>
    </row>
    <row r="204" spans="1:1">
      <c r="A204" s="85"/>
    </row>
    <row r="205" spans="1:1">
      <c r="A205" s="85"/>
    </row>
    <row r="206" spans="1:1">
      <c r="A206" s="85"/>
    </row>
    <row r="207" spans="1:1">
      <c r="A207" s="85"/>
    </row>
    <row r="208" spans="1:1">
      <c r="A208" s="85"/>
    </row>
    <row r="209" spans="1:1">
      <c r="A209" s="85"/>
    </row>
    <row r="210" spans="1:1">
      <c r="A210" s="85"/>
    </row>
    <row r="211" spans="1:1">
      <c r="A211" s="85"/>
    </row>
    <row r="212" spans="1:1">
      <c r="A212" s="85"/>
    </row>
    <row r="213" spans="1:1">
      <c r="A213" s="85"/>
    </row>
    <row r="214" spans="1:1">
      <c r="A214" s="85"/>
    </row>
    <row r="215" spans="1:1">
      <c r="A215" s="85"/>
    </row>
    <row r="216" spans="1:1">
      <c r="A216" s="85"/>
    </row>
    <row r="217" spans="1:1">
      <c r="A217" s="85"/>
    </row>
    <row r="218" spans="1:1">
      <c r="A218" s="85"/>
    </row>
    <row r="219" spans="1:1">
      <c r="A219" s="85"/>
    </row>
    <row r="220" spans="1:1">
      <c r="A220" s="85"/>
    </row>
    <row r="221" spans="1:1">
      <c r="A221" s="85"/>
    </row>
    <row r="222" spans="1:1">
      <c r="A222" s="85"/>
    </row>
    <row r="223" spans="1:1">
      <c r="A223" s="85"/>
    </row>
    <row r="224" spans="1:1">
      <c r="A224" s="85"/>
    </row>
    <row r="225" spans="1:1">
      <c r="A225" s="85"/>
    </row>
    <row r="226" spans="1:1">
      <c r="A226" s="85"/>
    </row>
    <row r="227" spans="1:1">
      <c r="A227" s="85"/>
    </row>
    <row r="228" spans="1:1">
      <c r="A228" s="85"/>
    </row>
    <row r="229" spans="1:1">
      <c r="A229" s="85"/>
    </row>
    <row r="230" spans="1:1">
      <c r="A230" s="85"/>
    </row>
    <row r="231" spans="1:1">
      <c r="A231" s="85"/>
    </row>
    <row r="232" spans="1:1">
      <c r="A232" s="85"/>
    </row>
    <row r="233" spans="1:1">
      <c r="A233" s="85"/>
    </row>
    <row r="234" spans="1:1">
      <c r="A234" s="85"/>
    </row>
    <row r="235" spans="1:1">
      <c r="A235" s="85"/>
    </row>
    <row r="236" spans="1:1">
      <c r="A236" s="85"/>
    </row>
    <row r="237" spans="1:1">
      <c r="A237" s="85"/>
    </row>
    <row r="238" spans="1:1">
      <c r="A238" s="85"/>
    </row>
    <row r="239" spans="1:1">
      <c r="A239" s="85"/>
    </row>
    <row r="240" spans="1:1">
      <c r="A240" s="85"/>
    </row>
    <row r="241" spans="1:1">
      <c r="A241" s="85"/>
    </row>
    <row r="242" spans="1:1">
      <c r="A242" s="85"/>
    </row>
    <row r="243" spans="1:1">
      <c r="A243" s="85"/>
    </row>
    <row r="244" spans="1:1">
      <c r="A244" s="85"/>
    </row>
  </sheetData>
  <mergeCells count="5">
    <mergeCell ref="C21:D21"/>
    <mergeCell ref="C22:D22"/>
    <mergeCell ref="A1:F1"/>
    <mergeCell ref="F21:G21"/>
    <mergeCell ref="F22:G22"/>
  </mergeCells>
  <phoneticPr fontId="3" type="noConversion"/>
  <pageMargins left="0.23622047244094491" right="0.15748031496062992" top="0.19685039370078741" bottom="0.19685039370078741" header="0.2" footer="0.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U67"/>
  <sheetViews>
    <sheetView view="pageBreakPreview" topLeftCell="A22" zoomScale="50" zoomScaleNormal="60" zoomScaleSheetLayoutView="50" workbookViewId="0">
      <selection activeCell="N10" sqref="N10:P10"/>
    </sheetView>
  </sheetViews>
  <sheetFormatPr defaultRowHeight="20.25"/>
  <cols>
    <col min="1" max="1" width="8.28515625" style="52" customWidth="1"/>
    <col min="2" max="2" width="26.140625" style="52" customWidth="1"/>
    <col min="3" max="3" width="11.28515625" style="52" customWidth="1"/>
    <col min="4" max="4" width="15.28515625" style="52" customWidth="1"/>
    <col min="5" max="14" width="18.42578125" style="52" customWidth="1"/>
    <col min="15" max="15" width="18.7109375" style="52" customWidth="1"/>
    <col min="16" max="16" width="19" style="52" customWidth="1"/>
    <col min="17" max="21" width="18.42578125" style="52" customWidth="1"/>
    <col min="22" max="16384" width="9.140625" style="52"/>
  </cols>
  <sheetData>
    <row r="1" spans="1:21">
      <c r="A1" s="9"/>
      <c r="B1" s="9"/>
      <c r="C1" s="9"/>
      <c r="D1" s="9"/>
      <c r="E1" s="9"/>
      <c r="F1" s="9"/>
      <c r="G1" s="9"/>
      <c r="H1" s="9"/>
      <c r="I1" s="9"/>
      <c r="J1" s="9"/>
      <c r="K1" s="61"/>
      <c r="L1" s="61"/>
      <c r="M1" s="61"/>
      <c r="N1" s="19"/>
      <c r="O1" s="19"/>
      <c r="P1" s="19"/>
      <c r="Q1" s="19"/>
      <c r="R1" s="19"/>
      <c r="S1" s="19"/>
      <c r="T1" s="19"/>
      <c r="U1" s="61"/>
    </row>
    <row r="2" spans="1:21" s="63" customFormat="1" ht="63.75" customHeight="1">
      <c r="A2" s="62"/>
      <c r="B2" s="62"/>
      <c r="C2" s="62"/>
      <c r="D2" s="62"/>
      <c r="E2" s="356" t="s">
        <v>253</v>
      </c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62"/>
      <c r="R2" s="62"/>
      <c r="S2" s="62"/>
      <c r="T2" s="62"/>
      <c r="U2" s="62"/>
    </row>
    <row r="3" spans="1:21">
      <c r="A3" s="22"/>
      <c r="B3" s="22"/>
      <c r="C3" s="22"/>
      <c r="D3" s="22"/>
      <c r="E3" s="22"/>
      <c r="F3" s="20"/>
      <c r="G3" s="20"/>
      <c r="H3" s="20"/>
      <c r="I3" s="20"/>
      <c r="J3" s="20"/>
      <c r="K3" s="20"/>
      <c r="L3" s="20"/>
      <c r="M3" s="20"/>
      <c r="N3" s="22"/>
      <c r="O3" s="19"/>
      <c r="P3" s="19"/>
      <c r="Q3" s="19"/>
      <c r="R3" s="19"/>
      <c r="S3" s="19"/>
      <c r="T3" s="19"/>
      <c r="U3" s="61" t="s">
        <v>114</v>
      </c>
    </row>
    <row r="4" spans="1:21" ht="39" customHeight="1">
      <c r="A4" s="343" t="s">
        <v>22</v>
      </c>
      <c r="B4" s="343" t="s">
        <v>53</v>
      </c>
      <c r="C4" s="343"/>
      <c r="D4" s="343"/>
      <c r="E4" s="343" t="s">
        <v>23</v>
      </c>
      <c r="F4" s="343"/>
      <c r="G4" s="343"/>
      <c r="H4" s="343" t="s">
        <v>31</v>
      </c>
      <c r="I4" s="343"/>
      <c r="J4" s="343"/>
      <c r="K4" s="343" t="s">
        <v>59</v>
      </c>
      <c r="L4" s="343"/>
      <c r="M4" s="343"/>
      <c r="N4" s="343" t="s">
        <v>37</v>
      </c>
      <c r="O4" s="343"/>
      <c r="P4" s="343"/>
      <c r="Q4" s="343" t="s">
        <v>24</v>
      </c>
      <c r="R4" s="343"/>
      <c r="S4" s="343"/>
      <c r="T4" s="343"/>
      <c r="U4" s="343"/>
    </row>
    <row r="5" spans="1:21" ht="111" customHeight="1">
      <c r="A5" s="343"/>
      <c r="B5" s="343"/>
      <c r="C5" s="343"/>
      <c r="D5" s="343"/>
      <c r="E5" s="51" t="s">
        <v>250</v>
      </c>
      <c r="F5" s="51" t="s">
        <v>251</v>
      </c>
      <c r="G5" s="51" t="s">
        <v>252</v>
      </c>
      <c r="H5" s="51" t="s">
        <v>250</v>
      </c>
      <c r="I5" s="51" t="s">
        <v>251</v>
      </c>
      <c r="J5" s="51" t="s">
        <v>252</v>
      </c>
      <c r="K5" s="51" t="s">
        <v>250</v>
      </c>
      <c r="L5" s="51" t="s">
        <v>251</v>
      </c>
      <c r="M5" s="51" t="s">
        <v>252</v>
      </c>
      <c r="N5" s="51" t="s">
        <v>250</v>
      </c>
      <c r="O5" s="51" t="s">
        <v>251</v>
      </c>
      <c r="P5" s="51" t="s">
        <v>252</v>
      </c>
      <c r="Q5" s="51" t="s">
        <v>250</v>
      </c>
      <c r="R5" s="51" t="s">
        <v>251</v>
      </c>
      <c r="S5" s="51" t="s">
        <v>252</v>
      </c>
      <c r="T5" s="51" t="s">
        <v>238</v>
      </c>
      <c r="U5" s="51" t="s">
        <v>245</v>
      </c>
    </row>
    <row r="6" spans="1:21" ht="30" customHeight="1">
      <c r="A6" s="51">
        <v>1</v>
      </c>
      <c r="B6" s="343">
        <v>2</v>
      </c>
      <c r="C6" s="343"/>
      <c r="D6" s="343"/>
      <c r="E6" s="51">
        <v>3</v>
      </c>
      <c r="F6" s="51">
        <v>4</v>
      </c>
      <c r="G6" s="51">
        <v>5</v>
      </c>
      <c r="H6" s="51">
        <v>6</v>
      </c>
      <c r="I6" s="51">
        <v>7</v>
      </c>
      <c r="J6" s="51">
        <v>8</v>
      </c>
      <c r="K6" s="51">
        <v>9</v>
      </c>
      <c r="L6" s="51">
        <v>10</v>
      </c>
      <c r="M6" s="51">
        <v>11</v>
      </c>
      <c r="N6" s="35">
        <v>12</v>
      </c>
      <c r="O6" s="35">
        <v>13</v>
      </c>
      <c r="P6" s="35">
        <v>14</v>
      </c>
      <c r="Q6" s="35">
        <v>15</v>
      </c>
      <c r="R6" s="35">
        <v>16</v>
      </c>
      <c r="S6" s="35">
        <v>17</v>
      </c>
      <c r="T6" s="35">
        <v>18</v>
      </c>
      <c r="U6" s="35">
        <v>19</v>
      </c>
    </row>
    <row r="7" spans="1:21" ht="43.5" customHeight="1">
      <c r="A7" s="105">
        <v>1</v>
      </c>
      <c r="B7" s="346" t="s">
        <v>199</v>
      </c>
      <c r="C7" s="347"/>
      <c r="D7" s="347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25"/>
      <c r="P7" s="125"/>
      <c r="Q7" s="113">
        <f t="shared" ref="Q7:S10" si="0">E7+H7+K7+N7</f>
        <v>0</v>
      </c>
      <c r="R7" s="113">
        <f t="shared" si="0"/>
        <v>0</v>
      </c>
      <c r="S7" s="113">
        <f t="shared" si="0"/>
        <v>0</v>
      </c>
      <c r="T7" s="113">
        <f>S7-R7</f>
        <v>0</v>
      </c>
      <c r="U7" s="148" t="e">
        <f>(S7/R7)*100</f>
        <v>#DIV/0!</v>
      </c>
    </row>
    <row r="8" spans="1:21" ht="30" customHeight="1">
      <c r="A8" s="51"/>
      <c r="B8" s="348"/>
      <c r="C8" s="349"/>
      <c r="D8" s="349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26"/>
      <c r="P8" s="126"/>
      <c r="Q8" s="113">
        <f t="shared" si="0"/>
        <v>0</v>
      </c>
      <c r="R8" s="113">
        <f t="shared" si="0"/>
        <v>0</v>
      </c>
      <c r="S8" s="113">
        <f t="shared" si="0"/>
        <v>0</v>
      </c>
      <c r="T8" s="113">
        <f>S8-R8</f>
        <v>0</v>
      </c>
      <c r="U8" s="150" t="e">
        <f>(S8/R8)*100</f>
        <v>#DIV/0!</v>
      </c>
    </row>
    <row r="9" spans="1:21" ht="30" customHeight="1">
      <c r="A9" s="51"/>
      <c r="B9" s="348"/>
      <c r="C9" s="349"/>
      <c r="D9" s="349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26"/>
      <c r="P9" s="126"/>
      <c r="Q9" s="113">
        <f t="shared" si="0"/>
        <v>0</v>
      </c>
      <c r="R9" s="113">
        <f t="shared" si="0"/>
        <v>0</v>
      </c>
      <c r="S9" s="113">
        <f t="shared" si="0"/>
        <v>0</v>
      </c>
      <c r="T9" s="113">
        <f>S9-R9</f>
        <v>0</v>
      </c>
      <c r="U9" s="150" t="e">
        <f>(S9/R9)*100</f>
        <v>#DIV/0!</v>
      </c>
    </row>
    <row r="10" spans="1:21" ht="48" customHeight="1">
      <c r="A10" s="51">
        <v>2</v>
      </c>
      <c r="B10" s="346" t="s">
        <v>200</v>
      </c>
      <c r="C10" s="347"/>
      <c r="D10" s="347"/>
      <c r="E10" s="113"/>
      <c r="F10" s="113"/>
      <c r="G10" s="113"/>
      <c r="H10" s="113"/>
      <c r="I10" s="113"/>
      <c r="J10" s="113"/>
      <c r="K10" s="113"/>
      <c r="L10" s="113"/>
      <c r="M10" s="113"/>
      <c r="N10" s="113">
        <f>SUM(N11:N32)</f>
        <v>3867</v>
      </c>
      <c r="O10" s="113">
        <f>SUM(O11:O32)</f>
        <v>3867</v>
      </c>
      <c r="P10" s="113">
        <f>SUM(P11:P32)</f>
        <v>3867</v>
      </c>
      <c r="Q10" s="113">
        <f t="shared" si="0"/>
        <v>3867</v>
      </c>
      <c r="R10" s="113">
        <f t="shared" si="0"/>
        <v>3867</v>
      </c>
      <c r="S10" s="113">
        <f t="shared" si="0"/>
        <v>3867</v>
      </c>
      <c r="T10" s="113">
        <f>S10-R10</f>
        <v>0</v>
      </c>
      <c r="U10" s="148">
        <f>(S10/R10)*100</f>
        <v>100</v>
      </c>
    </row>
    <row r="11" spans="1:21" ht="46.5" customHeight="1">
      <c r="A11" s="51"/>
      <c r="B11" s="350" t="s">
        <v>370</v>
      </c>
      <c r="C11" s="351"/>
      <c r="D11" s="352"/>
      <c r="E11" s="113"/>
      <c r="F11" s="113"/>
      <c r="G11" s="113"/>
      <c r="H11" s="113"/>
      <c r="I11" s="113"/>
      <c r="J11" s="113"/>
      <c r="K11" s="113"/>
      <c r="L11" s="113"/>
      <c r="M11" s="113"/>
      <c r="N11" s="222">
        <v>258</v>
      </c>
      <c r="O11" s="222">
        <v>258</v>
      </c>
      <c r="P11" s="222">
        <v>258</v>
      </c>
      <c r="Q11" s="113"/>
      <c r="R11" s="113"/>
      <c r="S11" s="113"/>
      <c r="T11" s="113"/>
      <c r="U11" s="148"/>
    </row>
    <row r="12" spans="1:21" ht="46.5" customHeight="1">
      <c r="A12" s="51"/>
      <c r="B12" s="350" t="s">
        <v>371</v>
      </c>
      <c r="C12" s="351"/>
      <c r="D12" s="352"/>
      <c r="E12" s="113"/>
      <c r="F12" s="113"/>
      <c r="G12" s="113"/>
      <c r="H12" s="113"/>
      <c r="I12" s="113"/>
      <c r="J12" s="113"/>
      <c r="K12" s="113"/>
      <c r="L12" s="113"/>
      <c r="M12" s="113"/>
      <c r="N12" s="222">
        <v>1782.8</v>
      </c>
      <c r="O12" s="222">
        <v>1782.8</v>
      </c>
      <c r="P12" s="222">
        <v>1782.8</v>
      </c>
      <c r="Q12" s="113"/>
      <c r="R12" s="113"/>
      <c r="S12" s="113"/>
      <c r="T12" s="113"/>
      <c r="U12" s="148"/>
    </row>
    <row r="13" spans="1:21" ht="46.5" customHeight="1">
      <c r="A13" s="51"/>
      <c r="B13" s="350" t="s">
        <v>372</v>
      </c>
      <c r="C13" s="351"/>
      <c r="D13" s="352"/>
      <c r="E13" s="113"/>
      <c r="F13" s="113"/>
      <c r="G13" s="113"/>
      <c r="H13" s="113"/>
      <c r="I13" s="113"/>
      <c r="J13" s="113"/>
      <c r="K13" s="113"/>
      <c r="L13" s="113"/>
      <c r="M13" s="113"/>
      <c r="N13" s="222">
        <v>97.4</v>
      </c>
      <c r="O13" s="222">
        <v>97.4</v>
      </c>
      <c r="P13" s="222">
        <v>97.4</v>
      </c>
      <c r="Q13" s="113"/>
      <c r="R13" s="113"/>
      <c r="S13" s="113"/>
      <c r="T13" s="113"/>
      <c r="U13" s="148"/>
    </row>
    <row r="14" spans="1:21" ht="46.5" customHeight="1">
      <c r="A14" s="51"/>
      <c r="B14" s="350" t="s">
        <v>373</v>
      </c>
      <c r="C14" s="351"/>
      <c r="D14" s="352"/>
      <c r="E14" s="113"/>
      <c r="F14" s="113"/>
      <c r="G14" s="113"/>
      <c r="H14" s="113"/>
      <c r="I14" s="113"/>
      <c r="J14" s="113"/>
      <c r="K14" s="113"/>
      <c r="L14" s="113"/>
      <c r="M14" s="113"/>
      <c r="N14" s="222">
        <v>292</v>
      </c>
      <c r="O14" s="222">
        <v>292</v>
      </c>
      <c r="P14" s="222">
        <v>292</v>
      </c>
      <c r="Q14" s="113"/>
      <c r="R14" s="113"/>
      <c r="S14" s="113"/>
      <c r="T14" s="113"/>
      <c r="U14" s="148"/>
    </row>
    <row r="15" spans="1:21" ht="46.5" customHeight="1">
      <c r="A15" s="51"/>
      <c r="B15" s="350" t="s">
        <v>374</v>
      </c>
      <c r="C15" s="351"/>
      <c r="D15" s="352"/>
      <c r="E15" s="113"/>
      <c r="F15" s="113"/>
      <c r="G15" s="113"/>
      <c r="H15" s="113"/>
      <c r="I15" s="113"/>
      <c r="J15" s="113"/>
      <c r="K15" s="113"/>
      <c r="L15" s="113"/>
      <c r="M15" s="113"/>
      <c r="N15" s="222">
        <v>595.5</v>
      </c>
      <c r="O15" s="222">
        <v>595.5</v>
      </c>
      <c r="P15" s="222">
        <v>595.5</v>
      </c>
      <c r="Q15" s="113"/>
      <c r="R15" s="113"/>
      <c r="S15" s="113"/>
      <c r="T15" s="113"/>
      <c r="U15" s="148"/>
    </row>
    <row r="16" spans="1:21" ht="46.5" customHeight="1">
      <c r="A16" s="51"/>
      <c r="B16" s="350" t="s">
        <v>375</v>
      </c>
      <c r="C16" s="351"/>
      <c r="D16" s="352"/>
      <c r="E16" s="113"/>
      <c r="F16" s="113"/>
      <c r="G16" s="113"/>
      <c r="H16" s="113"/>
      <c r="I16" s="113"/>
      <c r="J16" s="113"/>
      <c r="K16" s="113"/>
      <c r="L16" s="113"/>
      <c r="M16" s="113"/>
      <c r="N16" s="222">
        <v>283.3</v>
      </c>
      <c r="O16" s="222">
        <v>283.3</v>
      </c>
      <c r="P16" s="222">
        <v>283.3</v>
      </c>
      <c r="Q16" s="113"/>
      <c r="R16" s="113"/>
      <c r="S16" s="113"/>
      <c r="T16" s="113"/>
      <c r="U16" s="148"/>
    </row>
    <row r="17" spans="1:21" ht="46.5" customHeight="1">
      <c r="A17" s="51"/>
      <c r="B17" s="350" t="s">
        <v>376</v>
      </c>
      <c r="C17" s="351"/>
      <c r="D17" s="352"/>
      <c r="E17" s="113"/>
      <c r="F17" s="113"/>
      <c r="G17" s="113"/>
      <c r="H17" s="113"/>
      <c r="I17" s="113"/>
      <c r="J17" s="113"/>
      <c r="K17" s="113"/>
      <c r="L17" s="113"/>
      <c r="M17" s="113"/>
      <c r="N17" s="222">
        <v>167.3</v>
      </c>
      <c r="O17" s="222">
        <v>167.3</v>
      </c>
      <c r="P17" s="222">
        <v>167.3</v>
      </c>
      <c r="Q17" s="113"/>
      <c r="R17" s="113"/>
      <c r="S17" s="113"/>
      <c r="T17" s="113"/>
      <c r="U17" s="148"/>
    </row>
    <row r="18" spans="1:21" ht="46.5" customHeight="1">
      <c r="A18" s="51"/>
      <c r="B18" s="350" t="s">
        <v>377</v>
      </c>
      <c r="C18" s="351"/>
      <c r="D18" s="352"/>
      <c r="E18" s="113"/>
      <c r="F18" s="113"/>
      <c r="G18" s="113"/>
      <c r="H18" s="113"/>
      <c r="I18" s="113"/>
      <c r="J18" s="113"/>
      <c r="K18" s="113"/>
      <c r="L18" s="113"/>
      <c r="M18" s="113"/>
      <c r="N18" s="222">
        <v>30.4</v>
      </c>
      <c r="O18" s="222">
        <v>30.4</v>
      </c>
      <c r="P18" s="222">
        <v>30.4</v>
      </c>
      <c r="Q18" s="113"/>
      <c r="R18" s="113"/>
      <c r="S18" s="113"/>
      <c r="T18" s="113"/>
      <c r="U18" s="148"/>
    </row>
    <row r="19" spans="1:21" ht="46.5" customHeight="1">
      <c r="A19" s="51"/>
      <c r="B19" s="350" t="s">
        <v>378</v>
      </c>
      <c r="C19" s="351"/>
      <c r="D19" s="352"/>
      <c r="E19" s="113"/>
      <c r="F19" s="113"/>
      <c r="G19" s="113"/>
      <c r="H19" s="113"/>
      <c r="I19" s="113"/>
      <c r="J19" s="113"/>
      <c r="K19" s="113"/>
      <c r="L19" s="113"/>
      <c r="M19" s="113"/>
      <c r="N19" s="222">
        <v>59.6</v>
      </c>
      <c r="O19" s="222">
        <v>59.6</v>
      </c>
      <c r="P19" s="222">
        <v>59.6</v>
      </c>
      <c r="Q19" s="113"/>
      <c r="R19" s="113"/>
      <c r="S19" s="113"/>
      <c r="T19" s="113"/>
      <c r="U19" s="148"/>
    </row>
    <row r="20" spans="1:21" ht="46.5" customHeight="1">
      <c r="A20" s="51"/>
      <c r="B20" s="350" t="s">
        <v>379</v>
      </c>
      <c r="C20" s="351"/>
      <c r="D20" s="352"/>
      <c r="E20" s="113"/>
      <c r="F20" s="113"/>
      <c r="G20" s="113"/>
      <c r="H20" s="113"/>
      <c r="I20" s="113"/>
      <c r="J20" s="113"/>
      <c r="K20" s="113"/>
      <c r="L20" s="113"/>
      <c r="M20" s="113"/>
      <c r="N20" s="222">
        <v>16.2</v>
      </c>
      <c r="O20" s="222">
        <v>16.2</v>
      </c>
      <c r="P20" s="222">
        <v>16.2</v>
      </c>
      <c r="Q20" s="113"/>
      <c r="R20" s="113"/>
      <c r="S20" s="113"/>
      <c r="T20" s="113"/>
      <c r="U20" s="148"/>
    </row>
    <row r="21" spans="1:21" ht="46.5" customHeight="1">
      <c r="A21" s="51"/>
      <c r="B21" s="350" t="s">
        <v>380</v>
      </c>
      <c r="C21" s="351"/>
      <c r="D21" s="352"/>
      <c r="E21" s="113"/>
      <c r="F21" s="113"/>
      <c r="G21" s="113"/>
      <c r="H21" s="113"/>
      <c r="I21" s="113"/>
      <c r="J21" s="113"/>
      <c r="K21" s="113"/>
      <c r="L21" s="113"/>
      <c r="M21" s="113"/>
      <c r="N21" s="222">
        <v>3.2</v>
      </c>
      <c r="O21" s="222">
        <v>3.2</v>
      </c>
      <c r="P21" s="222">
        <v>3.2</v>
      </c>
      <c r="Q21" s="113"/>
      <c r="R21" s="113"/>
      <c r="S21" s="113"/>
      <c r="T21" s="113"/>
      <c r="U21" s="148"/>
    </row>
    <row r="22" spans="1:21" ht="46.5" customHeight="1">
      <c r="A22" s="51"/>
      <c r="B22" s="350" t="s">
        <v>381</v>
      </c>
      <c r="C22" s="351"/>
      <c r="D22" s="352"/>
      <c r="E22" s="113"/>
      <c r="F22" s="113"/>
      <c r="G22" s="113"/>
      <c r="H22" s="113"/>
      <c r="I22" s="113"/>
      <c r="J22" s="113"/>
      <c r="K22" s="113"/>
      <c r="L22" s="113"/>
      <c r="M22" s="113"/>
      <c r="N22" s="222">
        <v>10.4</v>
      </c>
      <c r="O22" s="222">
        <v>10.4</v>
      </c>
      <c r="P22" s="222">
        <v>10.4</v>
      </c>
      <c r="Q22" s="113"/>
      <c r="R22" s="113"/>
      <c r="S22" s="113"/>
      <c r="T22" s="113"/>
      <c r="U22" s="148"/>
    </row>
    <row r="23" spans="1:21" ht="46.5" customHeight="1">
      <c r="A23" s="51"/>
      <c r="B23" s="350" t="s">
        <v>382</v>
      </c>
      <c r="C23" s="351"/>
      <c r="D23" s="352"/>
      <c r="E23" s="113"/>
      <c r="F23" s="113"/>
      <c r="G23" s="113"/>
      <c r="H23" s="113"/>
      <c r="I23" s="113"/>
      <c r="J23" s="113"/>
      <c r="K23" s="113"/>
      <c r="L23" s="113"/>
      <c r="M23" s="113"/>
      <c r="N23" s="222">
        <v>67</v>
      </c>
      <c r="O23" s="222">
        <v>67</v>
      </c>
      <c r="P23" s="222">
        <v>67</v>
      </c>
      <c r="Q23" s="113"/>
      <c r="R23" s="113"/>
      <c r="S23" s="113"/>
      <c r="T23" s="113"/>
      <c r="U23" s="148"/>
    </row>
    <row r="24" spans="1:21" ht="46.5" customHeight="1">
      <c r="A24" s="51"/>
      <c r="B24" s="350" t="s">
        <v>383</v>
      </c>
      <c r="C24" s="351"/>
      <c r="D24" s="352"/>
      <c r="E24" s="113"/>
      <c r="F24" s="113"/>
      <c r="G24" s="113"/>
      <c r="H24" s="113"/>
      <c r="I24" s="113"/>
      <c r="J24" s="113"/>
      <c r="K24" s="113"/>
      <c r="L24" s="113"/>
      <c r="M24" s="113"/>
      <c r="N24" s="222">
        <v>79</v>
      </c>
      <c r="O24" s="222">
        <v>79</v>
      </c>
      <c r="P24" s="222">
        <v>79</v>
      </c>
      <c r="Q24" s="113"/>
      <c r="R24" s="113"/>
      <c r="S24" s="113"/>
      <c r="T24" s="113"/>
      <c r="U24" s="148"/>
    </row>
    <row r="25" spans="1:21" ht="46.5" customHeight="1">
      <c r="A25" s="51"/>
      <c r="B25" s="350" t="s">
        <v>384</v>
      </c>
      <c r="C25" s="351"/>
      <c r="D25" s="352"/>
      <c r="E25" s="113"/>
      <c r="F25" s="113"/>
      <c r="G25" s="113"/>
      <c r="H25" s="113"/>
      <c r="I25" s="113"/>
      <c r="J25" s="113"/>
      <c r="K25" s="113"/>
      <c r="L25" s="113"/>
      <c r="M25" s="113"/>
      <c r="N25" s="222">
        <v>21</v>
      </c>
      <c r="O25" s="222">
        <v>21</v>
      </c>
      <c r="P25" s="222">
        <v>21</v>
      </c>
      <c r="Q25" s="113"/>
      <c r="R25" s="113"/>
      <c r="S25" s="113"/>
      <c r="T25" s="113"/>
      <c r="U25" s="148"/>
    </row>
    <row r="26" spans="1:21" ht="46.5" customHeight="1">
      <c r="A26" s="51"/>
      <c r="B26" s="350" t="s">
        <v>385</v>
      </c>
      <c r="C26" s="351"/>
      <c r="D26" s="352"/>
      <c r="E26" s="113"/>
      <c r="F26" s="113"/>
      <c r="G26" s="113"/>
      <c r="H26" s="113"/>
      <c r="I26" s="113"/>
      <c r="J26" s="113"/>
      <c r="K26" s="113"/>
      <c r="L26" s="113"/>
      <c r="M26" s="113"/>
      <c r="N26" s="222">
        <v>27</v>
      </c>
      <c r="O26" s="222">
        <v>27</v>
      </c>
      <c r="P26" s="222">
        <v>27</v>
      </c>
      <c r="Q26" s="113"/>
      <c r="R26" s="113"/>
      <c r="S26" s="113"/>
      <c r="T26" s="113"/>
      <c r="U26" s="148"/>
    </row>
    <row r="27" spans="1:21" ht="46.5" customHeight="1">
      <c r="A27" s="51"/>
      <c r="B27" s="350" t="s">
        <v>386</v>
      </c>
      <c r="C27" s="351"/>
      <c r="D27" s="352"/>
      <c r="E27" s="113"/>
      <c r="F27" s="113"/>
      <c r="G27" s="113"/>
      <c r="H27" s="113"/>
      <c r="I27" s="113"/>
      <c r="J27" s="113"/>
      <c r="K27" s="113"/>
      <c r="L27" s="113"/>
      <c r="M27" s="113"/>
      <c r="N27" s="222">
        <v>10</v>
      </c>
      <c r="O27" s="222">
        <v>10</v>
      </c>
      <c r="P27" s="222">
        <v>10</v>
      </c>
      <c r="Q27" s="113"/>
      <c r="R27" s="113"/>
      <c r="S27" s="113"/>
      <c r="T27" s="113"/>
      <c r="U27" s="148"/>
    </row>
    <row r="28" spans="1:21" ht="46.5" customHeight="1">
      <c r="A28" s="51"/>
      <c r="B28" s="350" t="s">
        <v>387</v>
      </c>
      <c r="C28" s="351"/>
      <c r="D28" s="352"/>
      <c r="E28" s="113"/>
      <c r="F28" s="113"/>
      <c r="G28" s="113"/>
      <c r="H28" s="113"/>
      <c r="I28" s="113"/>
      <c r="J28" s="113"/>
      <c r="K28" s="113"/>
      <c r="L28" s="113"/>
      <c r="M28" s="113"/>
      <c r="N28" s="222">
        <v>14</v>
      </c>
      <c r="O28" s="222">
        <v>14</v>
      </c>
      <c r="P28" s="222">
        <v>14</v>
      </c>
      <c r="Q28" s="113"/>
      <c r="R28" s="113"/>
      <c r="S28" s="113"/>
      <c r="T28" s="113"/>
      <c r="U28" s="148"/>
    </row>
    <row r="29" spans="1:21" ht="46.5" customHeight="1">
      <c r="A29" s="51"/>
      <c r="B29" s="350" t="s">
        <v>388</v>
      </c>
      <c r="C29" s="351"/>
      <c r="D29" s="352"/>
      <c r="E29" s="113"/>
      <c r="F29" s="113"/>
      <c r="G29" s="113"/>
      <c r="H29" s="113"/>
      <c r="I29" s="113"/>
      <c r="J29" s="113"/>
      <c r="K29" s="113"/>
      <c r="L29" s="113"/>
      <c r="M29" s="113"/>
      <c r="N29" s="222">
        <v>3.5</v>
      </c>
      <c r="O29" s="222">
        <v>3.5</v>
      </c>
      <c r="P29" s="222">
        <v>3.5</v>
      </c>
      <c r="Q29" s="113"/>
      <c r="R29" s="113"/>
      <c r="S29" s="113"/>
      <c r="T29" s="113"/>
      <c r="U29" s="148"/>
    </row>
    <row r="30" spans="1:21" ht="46.5" customHeight="1">
      <c r="A30" s="51"/>
      <c r="B30" s="350" t="s">
        <v>389</v>
      </c>
      <c r="C30" s="351"/>
      <c r="D30" s="352"/>
      <c r="E30" s="113"/>
      <c r="F30" s="113"/>
      <c r="G30" s="113"/>
      <c r="H30" s="113"/>
      <c r="I30" s="113"/>
      <c r="J30" s="113"/>
      <c r="K30" s="113"/>
      <c r="L30" s="113"/>
      <c r="M30" s="113"/>
      <c r="N30" s="222">
        <v>32.4</v>
      </c>
      <c r="O30" s="222">
        <v>32.4</v>
      </c>
      <c r="P30" s="222">
        <v>32.4</v>
      </c>
      <c r="Q30" s="113"/>
      <c r="R30" s="113"/>
      <c r="S30" s="113"/>
      <c r="T30" s="113"/>
      <c r="U30" s="148"/>
    </row>
    <row r="31" spans="1:21" ht="46.5" customHeight="1">
      <c r="A31" s="51"/>
      <c r="B31" s="350" t="s">
        <v>390</v>
      </c>
      <c r="C31" s="351"/>
      <c r="D31" s="352"/>
      <c r="E31" s="113"/>
      <c r="F31" s="113"/>
      <c r="G31" s="113"/>
      <c r="H31" s="113"/>
      <c r="I31" s="113"/>
      <c r="J31" s="113"/>
      <c r="K31" s="113"/>
      <c r="L31" s="113"/>
      <c r="M31" s="113"/>
      <c r="N31" s="222">
        <v>12</v>
      </c>
      <c r="O31" s="222">
        <v>12</v>
      </c>
      <c r="P31" s="222">
        <v>12</v>
      </c>
      <c r="Q31" s="113"/>
      <c r="R31" s="113"/>
      <c r="S31" s="113"/>
      <c r="T31" s="113"/>
      <c r="U31" s="148"/>
    </row>
    <row r="32" spans="1:21" ht="46.5" customHeight="1">
      <c r="A32" s="51"/>
      <c r="B32" s="350" t="s">
        <v>391</v>
      </c>
      <c r="C32" s="351"/>
      <c r="D32" s="352"/>
      <c r="E32" s="113"/>
      <c r="F32" s="113"/>
      <c r="G32" s="113"/>
      <c r="H32" s="113"/>
      <c r="I32" s="113"/>
      <c r="J32" s="113"/>
      <c r="K32" s="113"/>
      <c r="L32" s="113"/>
      <c r="M32" s="113"/>
      <c r="N32" s="222">
        <v>5</v>
      </c>
      <c r="O32" s="222">
        <v>5</v>
      </c>
      <c r="P32" s="222">
        <v>5</v>
      </c>
      <c r="Q32" s="113"/>
      <c r="R32" s="113"/>
      <c r="S32" s="113"/>
      <c r="T32" s="113"/>
      <c r="U32" s="148"/>
    </row>
    <row r="33" spans="1:21" ht="79.5" customHeight="1">
      <c r="A33" s="51">
        <v>3</v>
      </c>
      <c r="B33" s="346" t="s">
        <v>201</v>
      </c>
      <c r="C33" s="347"/>
      <c r="D33" s="347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25"/>
      <c r="P33" s="125"/>
      <c r="Q33" s="113">
        <f t="shared" ref="Q33:Q48" si="1">E33+H33+K33+N33</f>
        <v>0</v>
      </c>
      <c r="R33" s="113">
        <f t="shared" ref="R33:R48" si="2">F33+I33+L33+O33</f>
        <v>0</v>
      </c>
      <c r="S33" s="113">
        <f t="shared" ref="S33:S48" si="3">G33+J33+M33+P33</f>
        <v>0</v>
      </c>
      <c r="T33" s="113">
        <f t="shared" ref="T33:T48" si="4">S33-R33</f>
        <v>0</v>
      </c>
      <c r="U33" s="148" t="e">
        <f t="shared" ref="U33:U47" si="5">(S33/R33)*100</f>
        <v>#DIV/0!</v>
      </c>
    </row>
    <row r="34" spans="1:21" ht="30" customHeight="1">
      <c r="A34" s="51"/>
      <c r="B34" s="348"/>
      <c r="C34" s="349"/>
      <c r="D34" s="349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26"/>
      <c r="P34" s="126"/>
      <c r="Q34" s="113">
        <f t="shared" si="1"/>
        <v>0</v>
      </c>
      <c r="R34" s="113">
        <f t="shared" si="2"/>
        <v>0</v>
      </c>
      <c r="S34" s="113">
        <f t="shared" si="3"/>
        <v>0</v>
      </c>
      <c r="T34" s="113">
        <f t="shared" si="4"/>
        <v>0</v>
      </c>
      <c r="U34" s="150" t="e">
        <f t="shared" si="5"/>
        <v>#DIV/0!</v>
      </c>
    </row>
    <row r="35" spans="1:21" ht="30" customHeight="1">
      <c r="A35" s="51"/>
      <c r="B35" s="348"/>
      <c r="C35" s="349"/>
      <c r="D35" s="349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26"/>
      <c r="P35" s="126"/>
      <c r="Q35" s="113">
        <f t="shared" si="1"/>
        <v>0</v>
      </c>
      <c r="R35" s="113">
        <f t="shared" si="2"/>
        <v>0</v>
      </c>
      <c r="S35" s="113">
        <f t="shared" si="3"/>
        <v>0</v>
      </c>
      <c r="T35" s="113">
        <f t="shared" si="4"/>
        <v>0</v>
      </c>
      <c r="U35" s="150" t="e">
        <f t="shared" si="5"/>
        <v>#DIV/0!</v>
      </c>
    </row>
    <row r="36" spans="1:21" ht="66" customHeight="1">
      <c r="A36" s="51">
        <v>4</v>
      </c>
      <c r="B36" s="346" t="s">
        <v>202</v>
      </c>
      <c r="C36" s="347"/>
      <c r="D36" s="347"/>
      <c r="E36" s="112"/>
      <c r="F36" s="113"/>
      <c r="G36" s="113"/>
      <c r="H36" s="112"/>
      <c r="I36" s="113"/>
      <c r="J36" s="113"/>
      <c r="K36" s="112"/>
      <c r="L36" s="113"/>
      <c r="M36" s="113"/>
      <c r="N36" s="112"/>
      <c r="O36" s="125"/>
      <c r="P36" s="125"/>
      <c r="Q36" s="113">
        <f t="shared" si="1"/>
        <v>0</v>
      </c>
      <c r="R36" s="113">
        <f t="shared" si="2"/>
        <v>0</v>
      </c>
      <c r="S36" s="113">
        <f t="shared" si="3"/>
        <v>0</v>
      </c>
      <c r="T36" s="113">
        <f t="shared" si="4"/>
        <v>0</v>
      </c>
      <c r="U36" s="148" t="e">
        <f t="shared" si="5"/>
        <v>#DIV/0!</v>
      </c>
    </row>
    <row r="37" spans="1:21" ht="30" customHeight="1">
      <c r="A37" s="51"/>
      <c r="B37" s="348"/>
      <c r="C37" s="349"/>
      <c r="D37" s="349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26"/>
      <c r="P37" s="126"/>
      <c r="Q37" s="113">
        <f t="shared" si="1"/>
        <v>0</v>
      </c>
      <c r="R37" s="113">
        <f t="shared" si="2"/>
        <v>0</v>
      </c>
      <c r="S37" s="113">
        <f t="shared" si="3"/>
        <v>0</v>
      </c>
      <c r="T37" s="113">
        <f t="shared" si="4"/>
        <v>0</v>
      </c>
      <c r="U37" s="150" t="e">
        <f t="shared" si="5"/>
        <v>#DIV/0!</v>
      </c>
    </row>
    <row r="38" spans="1:21" ht="30" customHeight="1">
      <c r="A38" s="51"/>
      <c r="B38" s="348"/>
      <c r="C38" s="349"/>
      <c r="D38" s="349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26"/>
      <c r="P38" s="126"/>
      <c r="Q38" s="113">
        <f t="shared" si="1"/>
        <v>0</v>
      </c>
      <c r="R38" s="113">
        <f t="shared" si="2"/>
        <v>0</v>
      </c>
      <c r="S38" s="113">
        <f t="shared" si="3"/>
        <v>0</v>
      </c>
      <c r="T38" s="113">
        <f t="shared" si="4"/>
        <v>0</v>
      </c>
      <c r="U38" s="150" t="e">
        <f t="shared" si="5"/>
        <v>#DIV/0!</v>
      </c>
    </row>
    <row r="39" spans="1:21" ht="91.5" customHeight="1">
      <c r="A39" s="51">
        <v>5</v>
      </c>
      <c r="B39" s="346" t="s">
        <v>203</v>
      </c>
      <c r="C39" s="347"/>
      <c r="D39" s="347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26"/>
      <c r="P39" s="126"/>
      <c r="Q39" s="113">
        <f t="shared" si="1"/>
        <v>0</v>
      </c>
      <c r="R39" s="113">
        <f t="shared" si="2"/>
        <v>0</v>
      </c>
      <c r="S39" s="113">
        <f t="shared" si="3"/>
        <v>0</v>
      </c>
      <c r="T39" s="113">
        <f t="shared" si="4"/>
        <v>0</v>
      </c>
      <c r="U39" s="148" t="e">
        <f t="shared" si="5"/>
        <v>#DIV/0!</v>
      </c>
    </row>
    <row r="40" spans="1:21" ht="30" customHeight="1">
      <c r="A40" s="51"/>
      <c r="B40" s="348"/>
      <c r="C40" s="349"/>
      <c r="D40" s="349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26"/>
      <c r="P40" s="126"/>
      <c r="Q40" s="113">
        <f t="shared" si="1"/>
        <v>0</v>
      </c>
      <c r="R40" s="113">
        <f t="shared" si="2"/>
        <v>0</v>
      </c>
      <c r="S40" s="113">
        <f t="shared" si="3"/>
        <v>0</v>
      </c>
      <c r="T40" s="113">
        <f t="shared" si="4"/>
        <v>0</v>
      </c>
      <c r="U40" s="150" t="e">
        <f t="shared" si="5"/>
        <v>#DIV/0!</v>
      </c>
    </row>
    <row r="41" spans="1:21" ht="30" customHeight="1">
      <c r="A41" s="51"/>
      <c r="B41" s="107"/>
      <c r="C41" s="108"/>
      <c r="D41" s="108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26"/>
      <c r="P41" s="126"/>
      <c r="Q41" s="113">
        <f t="shared" si="1"/>
        <v>0</v>
      </c>
      <c r="R41" s="113">
        <f t="shared" si="2"/>
        <v>0</v>
      </c>
      <c r="S41" s="113">
        <f t="shared" si="3"/>
        <v>0</v>
      </c>
      <c r="T41" s="113">
        <f t="shared" si="4"/>
        <v>0</v>
      </c>
      <c r="U41" s="150" t="e">
        <f t="shared" si="5"/>
        <v>#DIV/0!</v>
      </c>
    </row>
    <row r="42" spans="1:21" ht="46.5" customHeight="1">
      <c r="A42" s="51">
        <v>6</v>
      </c>
      <c r="B42" s="346" t="s">
        <v>204</v>
      </c>
      <c r="C42" s="347"/>
      <c r="D42" s="347"/>
      <c r="E42" s="113"/>
      <c r="F42" s="113"/>
      <c r="G42" s="113"/>
      <c r="H42" s="113"/>
      <c r="I42" s="113"/>
      <c r="J42" s="113"/>
      <c r="K42" s="113"/>
      <c r="L42" s="113"/>
      <c r="M42" s="113"/>
      <c r="N42" s="113">
        <f>N43</f>
        <v>1072</v>
      </c>
      <c r="O42" s="113">
        <f>O43</f>
        <v>1072</v>
      </c>
      <c r="P42" s="113">
        <f>P43</f>
        <v>1072</v>
      </c>
      <c r="Q42" s="113">
        <f t="shared" si="1"/>
        <v>1072</v>
      </c>
      <c r="R42" s="113">
        <f t="shared" si="2"/>
        <v>1072</v>
      </c>
      <c r="S42" s="113">
        <f t="shared" si="3"/>
        <v>1072</v>
      </c>
      <c r="T42" s="113">
        <f t="shared" si="4"/>
        <v>0</v>
      </c>
      <c r="U42" s="148">
        <f t="shared" si="5"/>
        <v>100</v>
      </c>
    </row>
    <row r="43" spans="1:21" ht="30" customHeight="1">
      <c r="A43" s="51"/>
      <c r="B43" s="348" t="s">
        <v>442</v>
      </c>
      <c r="C43" s="349"/>
      <c r="D43" s="355"/>
      <c r="E43" s="112"/>
      <c r="F43" s="112"/>
      <c r="G43" s="112"/>
      <c r="H43" s="112"/>
      <c r="I43" s="112"/>
      <c r="J43" s="112"/>
      <c r="K43" s="112"/>
      <c r="L43" s="112"/>
      <c r="M43" s="112"/>
      <c r="N43" s="112">
        <v>1072</v>
      </c>
      <c r="O43" s="126">
        <v>1072</v>
      </c>
      <c r="P43" s="126">
        <v>1072</v>
      </c>
      <c r="Q43" s="113">
        <f t="shared" si="1"/>
        <v>1072</v>
      </c>
      <c r="R43" s="113">
        <f t="shared" si="2"/>
        <v>1072</v>
      </c>
      <c r="S43" s="113">
        <f t="shared" si="3"/>
        <v>1072</v>
      </c>
      <c r="T43" s="113">
        <f t="shared" si="4"/>
        <v>0</v>
      </c>
      <c r="U43" s="150">
        <f t="shared" si="5"/>
        <v>100</v>
      </c>
    </row>
    <row r="44" spans="1:21" ht="30" customHeight="1">
      <c r="A44" s="51"/>
      <c r="B44" s="107"/>
      <c r="C44" s="108"/>
      <c r="D44" s="108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26"/>
      <c r="P44" s="126"/>
      <c r="Q44" s="113">
        <f t="shared" si="1"/>
        <v>0</v>
      </c>
      <c r="R44" s="113">
        <f t="shared" si="2"/>
        <v>0</v>
      </c>
      <c r="S44" s="113">
        <f t="shared" si="3"/>
        <v>0</v>
      </c>
      <c r="T44" s="113">
        <f t="shared" si="4"/>
        <v>0</v>
      </c>
      <c r="U44" s="150" t="e">
        <f t="shared" si="5"/>
        <v>#DIV/0!</v>
      </c>
    </row>
    <row r="45" spans="1:21" ht="30" customHeight="1">
      <c r="A45" s="51">
        <v>7</v>
      </c>
      <c r="B45" s="346" t="s">
        <v>205</v>
      </c>
      <c r="C45" s="347"/>
      <c r="D45" s="347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25"/>
      <c r="P45" s="125"/>
      <c r="Q45" s="113">
        <f t="shared" si="1"/>
        <v>0</v>
      </c>
      <c r="R45" s="113">
        <f t="shared" si="2"/>
        <v>0</v>
      </c>
      <c r="S45" s="113">
        <f t="shared" si="3"/>
        <v>0</v>
      </c>
      <c r="T45" s="113">
        <f t="shared" si="4"/>
        <v>0</v>
      </c>
      <c r="U45" s="148" t="e">
        <f t="shared" si="5"/>
        <v>#DIV/0!</v>
      </c>
    </row>
    <row r="46" spans="1:21" ht="30" customHeight="1">
      <c r="A46" s="51"/>
      <c r="B46" s="348"/>
      <c r="C46" s="349"/>
      <c r="D46" s="349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26"/>
      <c r="P46" s="126"/>
      <c r="Q46" s="113">
        <f t="shared" si="1"/>
        <v>0</v>
      </c>
      <c r="R46" s="113">
        <f t="shared" si="2"/>
        <v>0</v>
      </c>
      <c r="S46" s="113">
        <f t="shared" si="3"/>
        <v>0</v>
      </c>
      <c r="T46" s="113">
        <f t="shared" si="4"/>
        <v>0</v>
      </c>
      <c r="U46" s="150" t="e">
        <f t="shared" si="5"/>
        <v>#DIV/0!</v>
      </c>
    </row>
    <row r="47" spans="1:21" ht="28.5" customHeight="1">
      <c r="A47" s="60"/>
      <c r="B47" s="353"/>
      <c r="C47" s="354"/>
      <c r="D47" s="354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3">
        <f t="shared" si="1"/>
        <v>0</v>
      </c>
      <c r="R47" s="113">
        <f t="shared" si="2"/>
        <v>0</v>
      </c>
      <c r="S47" s="113">
        <f t="shared" si="3"/>
        <v>0</v>
      </c>
      <c r="T47" s="113">
        <f t="shared" si="4"/>
        <v>0</v>
      </c>
      <c r="U47" s="150" t="e">
        <f t="shared" si="5"/>
        <v>#DIV/0!</v>
      </c>
    </row>
    <row r="48" spans="1:21" ht="40.5" customHeight="1">
      <c r="A48" s="344" t="s">
        <v>24</v>
      </c>
      <c r="B48" s="345"/>
      <c r="C48" s="345"/>
      <c r="D48" s="345"/>
      <c r="E48" s="113">
        <f t="shared" ref="E48:P48" si="6">E7+E10+E33+E36+E39+E42+E45</f>
        <v>0</v>
      </c>
      <c r="F48" s="113">
        <f t="shared" si="6"/>
        <v>0</v>
      </c>
      <c r="G48" s="113">
        <f t="shared" si="6"/>
        <v>0</v>
      </c>
      <c r="H48" s="113">
        <f t="shared" si="6"/>
        <v>0</v>
      </c>
      <c r="I48" s="113">
        <f t="shared" si="6"/>
        <v>0</v>
      </c>
      <c r="J48" s="113">
        <f t="shared" si="6"/>
        <v>0</v>
      </c>
      <c r="K48" s="113">
        <f t="shared" si="6"/>
        <v>0</v>
      </c>
      <c r="L48" s="113">
        <f t="shared" si="6"/>
        <v>0</v>
      </c>
      <c r="M48" s="113">
        <f t="shared" si="6"/>
        <v>0</v>
      </c>
      <c r="N48" s="113">
        <f t="shared" si="6"/>
        <v>4939</v>
      </c>
      <c r="O48" s="113">
        <f t="shared" si="6"/>
        <v>4939</v>
      </c>
      <c r="P48" s="113">
        <f t="shared" si="6"/>
        <v>4939</v>
      </c>
      <c r="Q48" s="113">
        <f t="shared" si="1"/>
        <v>4939</v>
      </c>
      <c r="R48" s="113">
        <f t="shared" si="2"/>
        <v>4939</v>
      </c>
      <c r="S48" s="113">
        <f t="shared" si="3"/>
        <v>4939</v>
      </c>
      <c r="T48" s="113">
        <f t="shared" si="4"/>
        <v>0</v>
      </c>
      <c r="U48" s="148"/>
    </row>
    <row r="49" spans="1:21" ht="20.100000000000001" customHeight="1">
      <c r="A49" s="64"/>
      <c r="B49" s="64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4"/>
      <c r="N49" s="64"/>
      <c r="O49" s="65"/>
      <c r="P49" s="64"/>
      <c r="Q49" s="64"/>
      <c r="R49" s="19"/>
      <c r="S49" s="19"/>
      <c r="T49" s="19"/>
      <c r="U49" s="19"/>
    </row>
    <row r="50" spans="1:21" ht="20.100000000000001" customHeight="1">
      <c r="A50" s="59"/>
      <c r="B50" s="59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19"/>
      <c r="O50" s="19"/>
      <c r="P50" s="19"/>
      <c r="Q50" s="19"/>
      <c r="R50" s="19"/>
      <c r="S50" s="19"/>
      <c r="T50" s="19"/>
      <c r="U50" s="19"/>
    </row>
    <row r="51" spans="1:21" ht="20.100000000000001" customHeight="1">
      <c r="A51" s="59"/>
      <c r="B51" s="59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19"/>
      <c r="O51" s="19"/>
      <c r="P51" s="19"/>
      <c r="Q51" s="19"/>
      <c r="R51" s="19"/>
      <c r="S51" s="19"/>
      <c r="T51" s="19"/>
      <c r="U51" s="19"/>
    </row>
    <row r="52" spans="1:21" s="25" customFormat="1" ht="20.100000000000001" customHeight="1">
      <c r="A52" s="16"/>
      <c r="B52" s="16"/>
      <c r="C52" s="62"/>
      <c r="D52" s="62"/>
      <c r="E52" s="62"/>
      <c r="F52" s="62"/>
      <c r="G52" s="62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</row>
    <row r="53" spans="1:21" s="69" customFormat="1" ht="36" customHeight="1">
      <c r="A53" s="66"/>
      <c r="B53" s="359" t="s">
        <v>206</v>
      </c>
      <c r="C53" s="360"/>
      <c r="D53" s="360"/>
      <c r="E53" s="67"/>
      <c r="F53" s="67"/>
      <c r="G53" s="67"/>
      <c r="H53" s="361" t="s">
        <v>54</v>
      </c>
      <c r="I53" s="361"/>
      <c r="J53" s="361"/>
      <c r="K53" s="361"/>
      <c r="L53" s="361"/>
      <c r="M53" s="68"/>
      <c r="N53" s="361" t="s">
        <v>346</v>
      </c>
      <c r="O53" s="361"/>
      <c r="P53" s="361"/>
      <c r="Q53" s="66"/>
      <c r="R53" s="66"/>
      <c r="S53" s="66"/>
      <c r="T53" s="66"/>
      <c r="U53" s="66"/>
    </row>
    <row r="54" spans="1:21" s="25" customFormat="1" ht="19.5" customHeight="1">
      <c r="A54" s="16"/>
      <c r="B54" s="70"/>
      <c r="C54" s="16" t="s">
        <v>26</v>
      </c>
      <c r="D54" s="16"/>
      <c r="E54" s="17"/>
      <c r="F54" s="17"/>
      <c r="G54" s="17"/>
      <c r="H54" s="16"/>
      <c r="I54" s="70"/>
      <c r="J54" s="9" t="s">
        <v>27</v>
      </c>
      <c r="K54" s="17"/>
      <c r="L54" s="17"/>
      <c r="M54" s="17"/>
      <c r="N54" s="292" t="s">
        <v>38</v>
      </c>
      <c r="O54" s="292"/>
      <c r="P54" s="292"/>
      <c r="Q54" s="16"/>
      <c r="R54" s="16"/>
      <c r="S54" s="16"/>
      <c r="T54" s="16"/>
      <c r="U54" s="16"/>
    </row>
    <row r="55" spans="1:21" ht="20.100000000000001" customHeight="1">
      <c r="A55" s="19"/>
      <c r="B55" s="71"/>
      <c r="C55" s="71"/>
      <c r="D55" s="71"/>
      <c r="E55" s="71"/>
      <c r="F55" s="72"/>
      <c r="G55" s="72"/>
      <c r="H55" s="72"/>
      <c r="I55" s="72"/>
      <c r="J55" s="72"/>
      <c r="K55" s="72"/>
      <c r="L55" s="72"/>
      <c r="M55" s="72"/>
      <c r="N55" s="19"/>
      <c r="O55" s="19"/>
      <c r="P55" s="19"/>
      <c r="Q55" s="19"/>
      <c r="R55" s="19"/>
      <c r="S55" s="19"/>
      <c r="T55" s="19"/>
      <c r="U55" s="19"/>
    </row>
    <row r="56" spans="1:21" ht="20.100000000000001" customHeight="1">
      <c r="A56" s="19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19"/>
      <c r="O56" s="19"/>
      <c r="P56" s="19"/>
      <c r="Q56" s="19"/>
      <c r="R56" s="19"/>
      <c r="S56" s="19"/>
      <c r="T56" s="19"/>
      <c r="U56" s="19"/>
    </row>
    <row r="57" spans="1:21">
      <c r="A57" s="19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19"/>
      <c r="O57" s="19"/>
      <c r="P57" s="19"/>
      <c r="Q57" s="19"/>
      <c r="R57" s="19"/>
      <c r="S57" s="19"/>
      <c r="T57" s="19"/>
      <c r="U57" s="19"/>
    </row>
    <row r="58" spans="1:21" s="358" customFormat="1" ht="19.149999999999999" customHeight="1">
      <c r="A58" s="357" t="s">
        <v>115</v>
      </c>
    </row>
    <row r="61" spans="1:21">
      <c r="B61" s="73"/>
    </row>
    <row r="62" spans="1:21">
      <c r="B62" s="73"/>
    </row>
    <row r="63" spans="1:21">
      <c r="B63" s="73"/>
    </row>
    <row r="64" spans="1:21">
      <c r="B64" s="73"/>
    </row>
    <row r="65" spans="2:2">
      <c r="B65" s="73"/>
    </row>
    <row r="66" spans="2:2">
      <c r="B66" s="73"/>
    </row>
    <row r="67" spans="2:2">
      <c r="B67" s="73"/>
    </row>
  </sheetData>
  <mergeCells count="54">
    <mergeCell ref="E2:P2"/>
    <mergeCell ref="A58:XFD58"/>
    <mergeCell ref="N54:P54"/>
    <mergeCell ref="B53:D53"/>
    <mergeCell ref="N53:P53"/>
    <mergeCell ref="H53:L53"/>
    <mergeCell ref="B23:D23"/>
    <mergeCell ref="B24:D24"/>
    <mergeCell ref="B25:D25"/>
    <mergeCell ref="B26:D26"/>
    <mergeCell ref="B19:D19"/>
    <mergeCell ref="B20:D20"/>
    <mergeCell ref="B21:D21"/>
    <mergeCell ref="B22:D22"/>
    <mergeCell ref="B31:D31"/>
    <mergeCell ref="B32:D32"/>
    <mergeCell ref="B35:D35"/>
    <mergeCell ref="B46:D46"/>
    <mergeCell ref="B15:D15"/>
    <mergeCell ref="B16:D16"/>
    <mergeCell ref="B17:D17"/>
    <mergeCell ref="B18:D18"/>
    <mergeCell ref="B43:D43"/>
    <mergeCell ref="B27:D27"/>
    <mergeCell ref="B28:D28"/>
    <mergeCell ref="B29:D29"/>
    <mergeCell ref="B30:D30"/>
    <mergeCell ref="B39:D39"/>
    <mergeCell ref="B40:D40"/>
    <mergeCell ref="B42:D42"/>
    <mergeCell ref="B45:D45"/>
    <mergeCell ref="A48:D48"/>
    <mergeCell ref="A4:A5"/>
    <mergeCell ref="B10:D10"/>
    <mergeCell ref="B33:D33"/>
    <mergeCell ref="B34:D34"/>
    <mergeCell ref="B38:D38"/>
    <mergeCell ref="B36:D36"/>
    <mergeCell ref="B37:D37"/>
    <mergeCell ref="B11:D11"/>
    <mergeCell ref="B12:D12"/>
    <mergeCell ref="B13:D13"/>
    <mergeCell ref="B14:D14"/>
    <mergeCell ref="B47:D47"/>
    <mergeCell ref="B7:D7"/>
    <mergeCell ref="B8:D8"/>
    <mergeCell ref="B9:D9"/>
    <mergeCell ref="Q4:U4"/>
    <mergeCell ref="H4:J4"/>
    <mergeCell ref="B6:D6"/>
    <mergeCell ref="N4:P4"/>
    <mergeCell ref="K4:M4"/>
    <mergeCell ref="B4:D5"/>
    <mergeCell ref="E4:G4"/>
  </mergeCells>
  <phoneticPr fontId="3" type="noConversion"/>
  <pageMargins left="0.23622047244094491" right="0.15748031496062992" top="0.19685039370078741" bottom="0.19685039370078741" header="0.2" footer="0.31496062992125984"/>
  <pageSetup paperSize="9" scale="39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до Руху</vt:lpstr>
      <vt:lpstr>Розшифровка кап</vt:lpstr>
      <vt:lpstr>Розшифровка за джерелами</vt:lpstr>
      <vt:lpstr>'Звіт про виконання показ фінпла'!Заголовки_для_печати</vt:lpstr>
      <vt:lpstr>'Звіт про виконання показ фінпла'!Область_печати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джерелами'!Область_печати</vt:lpstr>
      <vt:lpstr>'Розшифровка кап'!Область_печати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HP Zbook</cp:lastModifiedBy>
  <cp:lastPrinted>2019-12-10T18:30:14Z</cp:lastPrinted>
  <dcterms:created xsi:type="dcterms:W3CDTF">2003-03-13T16:00:22Z</dcterms:created>
  <dcterms:modified xsi:type="dcterms:W3CDTF">2020-06-29T19:28:40Z</dcterms:modified>
</cp:coreProperties>
</file>